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 activeTab="7"/>
  </bookViews>
  <sheets>
    <sheet name="антон" sheetId="4" r:id="rId1"/>
    <sheet name="буки" sheetId="5" r:id="rId2"/>
    <sheet name="гороб" sheetId="6" r:id="rId3"/>
    <sheet name="дулицьк" sheetId="7" r:id="rId4"/>
    <sheet name="кривош" sheetId="9" r:id="rId5"/>
    <sheet name="Самгород" sheetId="10" r:id="rId6"/>
    <sheet name="оріх" sheetId="11" r:id="rId7"/>
    <sheet name="шамраївський" sheetId="12" r:id="rId8"/>
    <sheet name="руда" sheetId="13" r:id="rId9"/>
    <sheet name="пустовар" sheetId="14" r:id="rId10"/>
    <sheet name="№1" sheetId="15" r:id="rId11"/>
    <sheet name="ліцей №2" sheetId="16" r:id="rId12"/>
    <sheet name="№3" sheetId="17" r:id="rId13"/>
    <sheet name="&quot;Перспектива&quot;" sheetId="18" r:id="rId14"/>
    <sheet name="ліцей" sheetId="19" r:id="rId15"/>
    <sheet name="№5" sheetId="20" r:id="rId16"/>
    <sheet name="К.Греб" sheetId="21" r:id="rId17"/>
    <sheet name="Шапіїв" sheetId="22" r:id="rId18"/>
    <sheet name="Тхорів" sheetId="23" r:id="rId19"/>
    <sheet name="Чубин" sheetId="24" r:id="rId20"/>
    <sheet name="Рогіз" sheetId="25" r:id="rId21"/>
    <sheet name="М.Лис" sheetId="26" r:id="rId22"/>
    <sheet name="ЗДО №1" sheetId="27" r:id="rId23"/>
    <sheet name="ЗДО №2" sheetId="28" r:id="rId24"/>
    <sheet name="ЗДО №3" sheetId="29" r:id="rId25"/>
    <sheet name="ЗДО №5" sheetId="30" r:id="rId26"/>
    <sheet name="ЗДО №6" sheetId="31" r:id="rId27"/>
    <sheet name="ЗДО Руда" sheetId="34" r:id="rId28"/>
    <sheet name="цетр.розвитку" sheetId="35" r:id="rId29"/>
    <sheet name="інклюз.цен" sheetId="36" r:id="rId30"/>
    <sheet name="ц.б." sheetId="37" r:id="rId31"/>
    <sheet name="Група ц.гос" sheetId="38" r:id="rId32"/>
    <sheet name="лог" sheetId="39" r:id="rId33"/>
    <sheet name="ДЮСШ" sheetId="40" r:id="rId34"/>
    <sheet name="РЦДЮТ" sheetId="41" r:id="rId35"/>
    <sheet name="Д.Б." sheetId="42" r:id="rId36"/>
  </sheets>
  <calcPr calcId="144525"/>
</workbook>
</file>

<file path=xl/calcChain.xml><?xml version="1.0" encoding="utf-8"?>
<calcChain xmlns="http://schemas.openxmlformats.org/spreadsheetml/2006/main">
  <c r="J26" i="13" l="1"/>
  <c r="I19" i="13"/>
  <c r="G19" i="13"/>
  <c r="J12" i="12"/>
  <c r="C42" i="18" l="1"/>
  <c r="K28" i="42"/>
  <c r="C28" i="42"/>
  <c r="C28" i="41"/>
  <c r="I31" i="38"/>
  <c r="C31" i="38"/>
  <c r="L20" i="36"/>
  <c r="C20" i="36"/>
  <c r="C23" i="34"/>
  <c r="J23" i="34"/>
  <c r="C23" i="30"/>
  <c r="J23" i="29"/>
  <c r="C23" i="29"/>
  <c r="C25" i="27"/>
  <c r="J25" i="27"/>
  <c r="C29" i="26" l="1"/>
  <c r="J29" i="26"/>
  <c r="C24" i="25"/>
  <c r="G23" i="25"/>
  <c r="H23" i="25"/>
  <c r="I23" i="25" s="1"/>
  <c r="J23" i="25" s="1"/>
  <c r="C25" i="24"/>
  <c r="G19" i="24"/>
  <c r="I19" i="24"/>
  <c r="J19" i="24" s="1"/>
  <c r="C39" i="17"/>
  <c r="C35" i="12"/>
  <c r="J38" i="10"/>
  <c r="J41" i="7"/>
  <c r="G26" i="5"/>
  <c r="J26" i="5"/>
  <c r="C37" i="5"/>
  <c r="I19" i="40" l="1"/>
  <c r="H19" i="40"/>
  <c r="C41" i="7" l="1"/>
  <c r="I18" i="38" l="1"/>
  <c r="E19" i="38"/>
  <c r="F19" i="38"/>
  <c r="H19" i="38" s="1"/>
  <c r="I19" i="38" s="1"/>
  <c r="H23" i="38"/>
  <c r="I23" i="38" s="1"/>
  <c r="I27" i="28" l="1"/>
  <c r="E28" i="26" l="1"/>
  <c r="F28" i="26" s="1"/>
  <c r="I33" i="17" l="1"/>
  <c r="F14" i="22" l="1"/>
  <c r="E14" i="22"/>
  <c r="E29" i="17"/>
  <c r="F29" i="17" s="1"/>
  <c r="E31" i="18"/>
  <c r="F31" i="18" s="1"/>
  <c r="G31" i="18" s="1"/>
  <c r="I31" i="18" s="1"/>
  <c r="J31" i="18" s="1"/>
  <c r="E30" i="18"/>
  <c r="F30" i="18" s="1"/>
  <c r="E25" i="18"/>
  <c r="F25" i="18" s="1"/>
  <c r="E23" i="10"/>
  <c r="F23" i="10" s="1"/>
  <c r="G25" i="18" l="1"/>
  <c r="I25" i="18" s="1"/>
  <c r="J25" i="18" s="1"/>
  <c r="G29" i="17"/>
  <c r="I29" i="17" s="1"/>
  <c r="J29" i="17" s="1"/>
  <c r="G30" i="18"/>
  <c r="I30" i="18" s="1"/>
  <c r="J30" i="18" s="1"/>
  <c r="I19" i="22"/>
  <c r="J18" i="36" l="1"/>
  <c r="K18" i="36" s="1"/>
  <c r="L18" i="36" s="1"/>
  <c r="I18" i="36"/>
  <c r="J28" i="7" l="1"/>
  <c r="C21" i="23" l="1"/>
  <c r="H14" i="23"/>
  <c r="I14" i="23" s="1"/>
  <c r="J14" i="23" s="1"/>
  <c r="G14" i="23"/>
  <c r="E13" i="23"/>
  <c r="F13" i="23" s="1"/>
  <c r="F12" i="23"/>
  <c r="G12" i="23" s="1"/>
  <c r="I13" i="23" l="1"/>
  <c r="J13" i="23" s="1"/>
  <c r="G13" i="23"/>
  <c r="I12" i="23"/>
  <c r="J12" i="23" s="1"/>
  <c r="H15" i="22"/>
  <c r="I15" i="22" s="1"/>
  <c r="J15" i="22" s="1"/>
  <c r="G15" i="22"/>
  <c r="G14" i="22"/>
  <c r="I14" i="22" s="1"/>
  <c r="J14" i="22" s="1"/>
  <c r="F13" i="22"/>
  <c r="G13" i="22" s="1"/>
  <c r="H15" i="21"/>
  <c r="I15" i="21" s="1"/>
  <c r="J15" i="21" s="1"/>
  <c r="G15" i="21"/>
  <c r="F14" i="21"/>
  <c r="G14" i="21" s="1"/>
  <c r="F13" i="21"/>
  <c r="G13" i="21" s="1"/>
  <c r="I13" i="22" l="1"/>
  <c r="J13" i="22" s="1"/>
  <c r="I13" i="21"/>
  <c r="J13" i="21" s="1"/>
  <c r="I14" i="21"/>
  <c r="J14" i="21" s="1"/>
  <c r="I37" i="10" l="1"/>
  <c r="H37" i="10"/>
  <c r="G37" i="10"/>
  <c r="E36" i="10"/>
  <c r="F36" i="10" s="1"/>
  <c r="J27" i="42" l="1"/>
  <c r="K27" i="42" s="1"/>
  <c r="J25" i="42"/>
  <c r="K25" i="42" s="1"/>
  <c r="I25" i="42"/>
  <c r="I24" i="42"/>
  <c r="J24" i="42" s="1"/>
  <c r="K24" i="42" s="1"/>
  <c r="I23" i="42"/>
  <c r="J23" i="42" s="1"/>
  <c r="K23" i="42" s="1"/>
  <c r="G18" i="42"/>
  <c r="F17" i="42"/>
  <c r="G17" i="42" s="1"/>
  <c r="I17" i="42" s="1"/>
  <c r="E12" i="42"/>
  <c r="E13" i="42"/>
  <c r="E15" i="42"/>
  <c r="E16" i="42"/>
  <c r="E11" i="42"/>
  <c r="K22" i="42"/>
  <c r="H22" i="42"/>
  <c r="J21" i="42"/>
  <c r="K21" i="42" s="1"/>
  <c r="G20" i="42"/>
  <c r="I19" i="42"/>
  <c r="J19" i="42" s="1"/>
  <c r="K19" i="42" s="1"/>
  <c r="H19" i="42"/>
  <c r="F16" i="42"/>
  <c r="F15" i="42"/>
  <c r="F13" i="42"/>
  <c r="F12" i="42"/>
  <c r="F11" i="42"/>
  <c r="J21" i="41"/>
  <c r="I21" i="41"/>
  <c r="H20" i="41"/>
  <c r="I20" i="41" s="1"/>
  <c r="J20" i="41" s="1"/>
  <c r="G20" i="41"/>
  <c r="E14" i="41"/>
  <c r="F14" i="41" s="1"/>
  <c r="G14" i="41" s="1"/>
  <c r="J22" i="41"/>
  <c r="J28" i="41" s="1"/>
  <c r="G22" i="41"/>
  <c r="F19" i="41"/>
  <c r="F18" i="41"/>
  <c r="E17" i="41"/>
  <c r="F17" i="41" s="1"/>
  <c r="G17" i="41" s="1"/>
  <c r="E15" i="41"/>
  <c r="F15" i="41" s="1"/>
  <c r="E13" i="41"/>
  <c r="F13" i="41" s="1"/>
  <c r="G13" i="41" s="1"/>
  <c r="I13" i="41" s="1"/>
  <c r="J13" i="41" s="1"/>
  <c r="G15" i="42" l="1"/>
  <c r="H15" i="42" s="1"/>
  <c r="G12" i="42"/>
  <c r="H12" i="42" s="1"/>
  <c r="J12" i="42" s="1"/>
  <c r="K12" i="42" s="1"/>
  <c r="G11" i="42"/>
  <c r="H11" i="42" s="1"/>
  <c r="H18" i="42"/>
  <c r="J18" i="42" s="1"/>
  <c r="K18" i="42" s="1"/>
  <c r="G16" i="42"/>
  <c r="H16" i="42" s="1"/>
  <c r="G13" i="42"/>
  <c r="H13" i="42" s="1"/>
  <c r="J17" i="42"/>
  <c r="K17" i="42" s="1"/>
  <c r="J15" i="42"/>
  <c r="K15" i="42" s="1"/>
  <c r="J20" i="42"/>
  <c r="K20" i="42" s="1"/>
  <c r="J16" i="42"/>
  <c r="K16" i="42" s="1"/>
  <c r="I19" i="41"/>
  <c r="J19" i="41" s="1"/>
  <c r="G15" i="41"/>
  <c r="I15" i="41" s="1"/>
  <c r="J15" i="41" s="1"/>
  <c r="I18" i="41"/>
  <c r="J18" i="41" s="1"/>
  <c r="I14" i="41"/>
  <c r="J14" i="41" s="1"/>
  <c r="I17" i="41"/>
  <c r="J17" i="41" s="1"/>
  <c r="J13" i="42" l="1"/>
  <c r="K13" i="42" s="1"/>
  <c r="J11" i="42"/>
  <c r="K11" i="42" s="1"/>
  <c r="E12" i="40"/>
  <c r="H12" i="40" s="1"/>
  <c r="I12" i="40" s="1"/>
  <c r="C23" i="40"/>
  <c r="I20" i="40"/>
  <c r="H20" i="40"/>
  <c r="F18" i="40"/>
  <c r="H18" i="40" s="1"/>
  <c r="I18" i="40" s="1"/>
  <c r="H16" i="40"/>
  <c r="I16" i="40" s="1"/>
  <c r="G17" i="40"/>
  <c r="H17" i="40" s="1"/>
  <c r="I17" i="40" s="1"/>
  <c r="H15" i="40"/>
  <c r="I15" i="40" s="1"/>
  <c r="H14" i="40"/>
  <c r="I14" i="40" s="1"/>
  <c r="E11" i="40"/>
  <c r="H11" i="40" s="1"/>
  <c r="I11" i="40" s="1"/>
  <c r="G11" i="39"/>
  <c r="E11" i="39"/>
  <c r="F11" i="39" s="1"/>
  <c r="I17" i="38"/>
  <c r="I12" i="38"/>
  <c r="I11" i="38"/>
  <c r="I29" i="38"/>
  <c r="H29" i="38"/>
  <c r="I28" i="38"/>
  <c r="I27" i="38"/>
  <c r="I25" i="38"/>
  <c r="F20" i="38"/>
  <c r="F21" i="38"/>
  <c r="F22" i="38"/>
  <c r="E20" i="38"/>
  <c r="H20" i="38" s="1"/>
  <c r="I20" i="38" s="1"/>
  <c r="E21" i="38"/>
  <c r="E22" i="38"/>
  <c r="H22" i="38" s="1"/>
  <c r="I22" i="38" s="1"/>
  <c r="I17" i="36"/>
  <c r="K17" i="36" s="1"/>
  <c r="L17" i="36" s="1"/>
  <c r="F12" i="36"/>
  <c r="H12" i="36" s="1"/>
  <c r="G12" i="36"/>
  <c r="E15" i="36"/>
  <c r="F15" i="36" s="1"/>
  <c r="E16" i="36"/>
  <c r="F16" i="36" s="1"/>
  <c r="E14" i="36"/>
  <c r="F14" i="36" s="1"/>
  <c r="E12" i="36"/>
  <c r="E11" i="36"/>
  <c r="F11" i="36" s="1"/>
  <c r="C20" i="35"/>
  <c r="E14" i="35"/>
  <c r="F14" i="35" s="1"/>
  <c r="F12" i="35"/>
  <c r="E12" i="35"/>
  <c r="E11" i="35"/>
  <c r="H21" i="38" l="1"/>
  <c r="I21" i="38" s="1"/>
  <c r="H14" i="36"/>
  <c r="I14" i="36" s="1"/>
  <c r="K14" i="36" s="1"/>
  <c r="L14" i="36" s="1"/>
  <c r="G14" i="36"/>
  <c r="G15" i="36"/>
  <c r="H15" i="36" s="1"/>
  <c r="I15" i="36" s="1"/>
  <c r="K15" i="36" s="1"/>
  <c r="L15" i="36" s="1"/>
  <c r="H16" i="36"/>
  <c r="G16" i="36"/>
  <c r="I23" i="40"/>
  <c r="H11" i="39"/>
  <c r="G11" i="36"/>
  <c r="H11" i="36" s="1"/>
  <c r="I16" i="36"/>
  <c r="K16" i="36" s="1"/>
  <c r="L16" i="36" s="1"/>
  <c r="I12" i="36"/>
  <c r="K12" i="36" s="1"/>
  <c r="L12" i="36" s="1"/>
  <c r="I14" i="35"/>
  <c r="J14" i="35" s="1"/>
  <c r="G14" i="35"/>
  <c r="F11" i="35"/>
  <c r="G11" i="35" s="1"/>
  <c r="I11" i="35" s="1"/>
  <c r="J11" i="35" s="1"/>
  <c r="G12" i="35"/>
  <c r="I12" i="35" s="1"/>
  <c r="J12" i="35" s="1"/>
  <c r="H22" i="34"/>
  <c r="I22" i="34" s="1"/>
  <c r="J22" i="34" s="1"/>
  <c r="G22" i="34"/>
  <c r="J21" i="34"/>
  <c r="G21" i="34"/>
  <c r="H20" i="34"/>
  <c r="I20" i="34" s="1"/>
  <c r="J20" i="34" s="1"/>
  <c r="G20" i="34"/>
  <c r="H19" i="34"/>
  <c r="I19" i="34" s="1"/>
  <c r="J19" i="34" s="1"/>
  <c r="G19" i="34"/>
  <c r="I18" i="34"/>
  <c r="J18" i="34" s="1"/>
  <c r="G18" i="34"/>
  <c r="I17" i="34"/>
  <c r="J17" i="34" s="1"/>
  <c r="E16" i="34"/>
  <c r="F16" i="34" s="1"/>
  <c r="E14" i="34"/>
  <c r="F14" i="34" s="1"/>
  <c r="F13" i="34"/>
  <c r="G13" i="34" s="1"/>
  <c r="E12" i="34"/>
  <c r="F12" i="34" s="1"/>
  <c r="G12" i="34" s="1"/>
  <c r="I12" i="34" s="1"/>
  <c r="J12" i="34" s="1"/>
  <c r="I27" i="31"/>
  <c r="J27" i="31" s="1"/>
  <c r="C34" i="31"/>
  <c r="H22" i="31"/>
  <c r="I22" i="31" s="1"/>
  <c r="J22" i="31" s="1"/>
  <c r="G22" i="31"/>
  <c r="I32" i="31"/>
  <c r="J32" i="31" s="1"/>
  <c r="I31" i="31"/>
  <c r="J31" i="31" s="1"/>
  <c r="I30" i="31"/>
  <c r="J30" i="31" s="1"/>
  <c r="I33" i="31"/>
  <c r="J33" i="31" s="1"/>
  <c r="G33" i="31"/>
  <c r="H29" i="31"/>
  <c r="I29" i="31" s="1"/>
  <c r="J29" i="31" s="1"/>
  <c r="G29" i="31"/>
  <c r="J28" i="31"/>
  <c r="G28" i="31"/>
  <c r="G27" i="31"/>
  <c r="H26" i="31"/>
  <c r="I26" i="31" s="1"/>
  <c r="J26" i="31" s="1"/>
  <c r="G26" i="31"/>
  <c r="H25" i="31"/>
  <c r="I25" i="31" s="1"/>
  <c r="J25" i="31" s="1"/>
  <c r="G25" i="31"/>
  <c r="I24" i="31"/>
  <c r="J24" i="31" s="1"/>
  <c r="G24" i="31"/>
  <c r="J23" i="31"/>
  <c r="G23" i="31"/>
  <c r="I21" i="31"/>
  <c r="J21" i="31" s="1"/>
  <c r="E20" i="31"/>
  <c r="F20" i="31" s="1"/>
  <c r="G20" i="31" s="1"/>
  <c r="E19" i="31"/>
  <c r="F19" i="31" s="1"/>
  <c r="E18" i="31"/>
  <c r="F18" i="31" s="1"/>
  <c r="G18" i="31" s="1"/>
  <c r="E17" i="31"/>
  <c r="F17" i="31" s="1"/>
  <c r="E16" i="31"/>
  <c r="F16" i="31" s="1"/>
  <c r="G16" i="31" s="1"/>
  <c r="E15" i="31"/>
  <c r="F15" i="31" s="1"/>
  <c r="F13" i="31"/>
  <c r="G13" i="31" s="1"/>
  <c r="E13" i="31"/>
  <c r="G12" i="31"/>
  <c r="F12" i="31"/>
  <c r="E11" i="31"/>
  <c r="I22" i="30"/>
  <c r="J22" i="30" s="1"/>
  <c r="G22" i="30"/>
  <c r="H21" i="30"/>
  <c r="I21" i="30" s="1"/>
  <c r="J21" i="30" s="1"/>
  <c r="G21" i="30"/>
  <c r="J20" i="30"/>
  <c r="G20" i="30"/>
  <c r="H19" i="30"/>
  <c r="I19" i="30" s="1"/>
  <c r="J19" i="30" s="1"/>
  <c r="G19" i="30"/>
  <c r="H18" i="30"/>
  <c r="I18" i="30" s="1"/>
  <c r="J18" i="30" s="1"/>
  <c r="G18" i="30"/>
  <c r="I17" i="30"/>
  <c r="J17" i="30" s="1"/>
  <c r="G17" i="30"/>
  <c r="I16" i="30"/>
  <c r="J16" i="30" s="1"/>
  <c r="E15" i="30"/>
  <c r="F15" i="30" s="1"/>
  <c r="E13" i="30"/>
  <c r="F13" i="30" s="1"/>
  <c r="F12" i="30"/>
  <c r="G12" i="30" s="1"/>
  <c r="E11" i="30"/>
  <c r="F11" i="30" s="1"/>
  <c r="G11" i="30" s="1"/>
  <c r="I11" i="30" s="1"/>
  <c r="J11" i="30" s="1"/>
  <c r="J34" i="31" l="1"/>
  <c r="I11" i="39"/>
  <c r="K11" i="39" s="1"/>
  <c r="L11" i="39" s="1"/>
  <c r="H20" i="37"/>
  <c r="I11" i="36"/>
  <c r="K11" i="36" s="1"/>
  <c r="L11" i="36" s="1"/>
  <c r="J20" i="35"/>
  <c r="G14" i="34"/>
  <c r="I14" i="34" s="1"/>
  <c r="J14" i="34" s="1"/>
  <c r="G16" i="34"/>
  <c r="I16" i="34" s="1"/>
  <c r="J16" i="34" s="1"/>
  <c r="I13" i="34"/>
  <c r="J13" i="34" s="1"/>
  <c r="I12" i="31"/>
  <c r="J12" i="31" s="1"/>
  <c r="G17" i="31"/>
  <c r="I17" i="31" s="1"/>
  <c r="J17" i="31" s="1"/>
  <c r="G15" i="31"/>
  <c r="I15" i="31" s="1"/>
  <c r="J15" i="31" s="1"/>
  <c r="G19" i="31"/>
  <c r="I19" i="31" s="1"/>
  <c r="J19" i="31" s="1"/>
  <c r="I13" i="31"/>
  <c r="J13" i="31" s="1"/>
  <c r="I16" i="31"/>
  <c r="J16" i="31" s="1"/>
  <c r="I18" i="31"/>
  <c r="J18" i="31" s="1"/>
  <c r="I20" i="31"/>
  <c r="J20" i="31" s="1"/>
  <c r="F11" i="31"/>
  <c r="G11" i="31" s="1"/>
  <c r="I11" i="31" s="1"/>
  <c r="J11" i="31" s="1"/>
  <c r="G13" i="30"/>
  <c r="I13" i="30" s="1"/>
  <c r="J13" i="30" s="1"/>
  <c r="G15" i="30"/>
  <c r="I15" i="30" s="1"/>
  <c r="J15" i="30" s="1"/>
  <c r="I12" i="30"/>
  <c r="J12" i="30" s="1"/>
  <c r="J23" i="30" s="1"/>
  <c r="H22" i="29"/>
  <c r="I22" i="29" s="1"/>
  <c r="J22" i="29" s="1"/>
  <c r="G22" i="29"/>
  <c r="J21" i="29"/>
  <c r="G21" i="29"/>
  <c r="H20" i="29"/>
  <c r="I20" i="29" s="1"/>
  <c r="J20" i="29" s="1"/>
  <c r="G20" i="29"/>
  <c r="H19" i="29"/>
  <c r="I19" i="29" s="1"/>
  <c r="J19" i="29" s="1"/>
  <c r="G19" i="29"/>
  <c r="I18" i="29"/>
  <c r="J18" i="29" s="1"/>
  <c r="G18" i="29"/>
  <c r="I16" i="29"/>
  <c r="J16" i="29" s="1"/>
  <c r="E15" i="29"/>
  <c r="F15" i="29" s="1"/>
  <c r="G15" i="29" s="1"/>
  <c r="E13" i="29"/>
  <c r="F13" i="29" s="1"/>
  <c r="F12" i="29"/>
  <c r="G12" i="29" s="1"/>
  <c r="E11" i="29"/>
  <c r="F11" i="29" s="1"/>
  <c r="G11" i="29" s="1"/>
  <c r="I11" i="29" s="1"/>
  <c r="J11" i="29" s="1"/>
  <c r="C32" i="28"/>
  <c r="E19" i="28"/>
  <c r="F19" i="28" s="1"/>
  <c r="J16" i="28"/>
  <c r="I16" i="28"/>
  <c r="G16" i="28"/>
  <c r="E16" i="28"/>
  <c r="E17" i="28"/>
  <c r="F16" i="28"/>
  <c r="F17" i="28"/>
  <c r="I31" i="28"/>
  <c r="J31" i="28" s="1"/>
  <c r="G31" i="28"/>
  <c r="H30" i="28"/>
  <c r="I30" i="28" s="1"/>
  <c r="J30" i="28" s="1"/>
  <c r="G30" i="28"/>
  <c r="H29" i="28"/>
  <c r="I29" i="28" s="1"/>
  <c r="J29" i="28" s="1"/>
  <c r="G29" i="28"/>
  <c r="J28" i="28"/>
  <c r="G28" i="28"/>
  <c r="J27" i="28"/>
  <c r="G27" i="28"/>
  <c r="H26" i="28"/>
  <c r="I26" i="28" s="1"/>
  <c r="J26" i="28" s="1"/>
  <c r="G26" i="28"/>
  <c r="H25" i="28"/>
  <c r="I25" i="28" s="1"/>
  <c r="J25" i="28" s="1"/>
  <c r="G25" i="28"/>
  <c r="I24" i="28"/>
  <c r="J24" i="28" s="1"/>
  <c r="G24" i="28"/>
  <c r="J23" i="28"/>
  <c r="G23" i="28"/>
  <c r="J21" i="28"/>
  <c r="I21" i="28"/>
  <c r="E20" i="28"/>
  <c r="F20" i="28" s="1"/>
  <c r="F18" i="28"/>
  <c r="E18" i="28"/>
  <c r="E15" i="28"/>
  <c r="F15" i="28" s="1"/>
  <c r="F13" i="28"/>
  <c r="E13" i="28"/>
  <c r="F12" i="28"/>
  <c r="F11" i="28"/>
  <c r="G11" i="28" s="1"/>
  <c r="I11" i="28" s="1"/>
  <c r="J11" i="28" s="1"/>
  <c r="E11" i="28"/>
  <c r="G24" i="27"/>
  <c r="H24" i="27"/>
  <c r="I24" i="27" s="1"/>
  <c r="J24" i="27" s="1"/>
  <c r="I18" i="27"/>
  <c r="J18" i="27" s="1"/>
  <c r="E15" i="27"/>
  <c r="F15" i="27" s="1"/>
  <c r="E16" i="27"/>
  <c r="F16" i="27" s="1"/>
  <c r="G16" i="27" s="1"/>
  <c r="I16" i="27" s="1"/>
  <c r="J16" i="27" s="1"/>
  <c r="E17" i="27"/>
  <c r="F17" i="27" s="1"/>
  <c r="F12" i="27"/>
  <c r="J23" i="27"/>
  <c r="G23" i="27"/>
  <c r="H22" i="27"/>
  <c r="I22" i="27" s="1"/>
  <c r="J22" i="27" s="1"/>
  <c r="G22" i="27"/>
  <c r="H21" i="27"/>
  <c r="I21" i="27" s="1"/>
  <c r="J21" i="27" s="1"/>
  <c r="G21" i="27"/>
  <c r="J20" i="27"/>
  <c r="G20" i="27"/>
  <c r="E13" i="27"/>
  <c r="F13" i="27" s="1"/>
  <c r="E11" i="27"/>
  <c r="G28" i="26"/>
  <c r="I28" i="26" s="1"/>
  <c r="J28" i="26" s="1"/>
  <c r="H27" i="26"/>
  <c r="I27" i="26" s="1"/>
  <c r="J27" i="26" s="1"/>
  <c r="G27" i="26"/>
  <c r="F26" i="26"/>
  <c r="G26" i="26" s="1"/>
  <c r="E26" i="26"/>
  <c r="G25" i="26"/>
  <c r="F25" i="26"/>
  <c r="H24" i="26"/>
  <c r="I24" i="26" s="1"/>
  <c r="J24" i="26" s="1"/>
  <c r="G24" i="26"/>
  <c r="J23" i="26"/>
  <c r="G23" i="26"/>
  <c r="H22" i="26"/>
  <c r="I22" i="26" s="1"/>
  <c r="J22" i="26" s="1"/>
  <c r="G22" i="26"/>
  <c r="G21" i="26"/>
  <c r="I21" i="26" s="1"/>
  <c r="J21" i="26" s="1"/>
  <c r="J20" i="26"/>
  <c r="G20" i="26"/>
  <c r="F19" i="26"/>
  <c r="G19" i="26" s="1"/>
  <c r="E18" i="26"/>
  <c r="F18" i="26" s="1"/>
  <c r="G18" i="26" s="1"/>
  <c r="E16" i="26"/>
  <c r="F16" i="26" s="1"/>
  <c r="F15" i="26"/>
  <c r="G15" i="26" s="1"/>
  <c r="E15" i="26"/>
  <c r="E13" i="26"/>
  <c r="F13" i="26" s="1"/>
  <c r="E11" i="26"/>
  <c r="F22" i="25"/>
  <c r="G22" i="25" s="1"/>
  <c r="H21" i="25"/>
  <c r="I21" i="25" s="1"/>
  <c r="J21" i="25" s="1"/>
  <c r="G21" i="25"/>
  <c r="J20" i="25"/>
  <c r="G20" i="25"/>
  <c r="H19" i="25"/>
  <c r="I19" i="25" s="1"/>
  <c r="J19" i="25" s="1"/>
  <c r="G19" i="25"/>
  <c r="I18" i="25"/>
  <c r="J18" i="25" s="1"/>
  <c r="G18" i="25"/>
  <c r="E17" i="25"/>
  <c r="I31" i="16"/>
  <c r="J31" i="16" s="1"/>
  <c r="I25" i="26" l="1"/>
  <c r="J25" i="26" s="1"/>
  <c r="I22" i="25"/>
  <c r="J22" i="25" s="1"/>
  <c r="G13" i="29"/>
  <c r="I13" i="29" s="1"/>
  <c r="J13" i="29" s="1"/>
  <c r="I12" i="29"/>
  <c r="J12" i="29" s="1"/>
  <c r="I15" i="29"/>
  <c r="J15" i="29" s="1"/>
  <c r="G19" i="28"/>
  <c r="I19" i="28" s="1"/>
  <c r="J19" i="28" s="1"/>
  <c r="I17" i="28"/>
  <c r="J17" i="28" s="1"/>
  <c r="G17" i="28"/>
  <c r="G12" i="28"/>
  <c r="I12" i="28" s="1"/>
  <c r="J12" i="28" s="1"/>
  <c r="I13" i="28"/>
  <c r="J13" i="28" s="1"/>
  <c r="G20" i="28"/>
  <c r="I20" i="28" s="1"/>
  <c r="J20" i="28" s="1"/>
  <c r="J32" i="28" s="1"/>
  <c r="G15" i="28"/>
  <c r="I15" i="28" s="1"/>
  <c r="J15" i="28" s="1"/>
  <c r="G13" i="28"/>
  <c r="G18" i="28"/>
  <c r="I18" i="28" s="1"/>
  <c r="J18" i="28" s="1"/>
  <c r="G15" i="27"/>
  <c r="I15" i="27" s="1"/>
  <c r="J15" i="27" s="1"/>
  <c r="G12" i="27"/>
  <c r="I12" i="27" s="1"/>
  <c r="J12" i="27" s="1"/>
  <c r="G17" i="27"/>
  <c r="I17" i="27" s="1"/>
  <c r="J17" i="27" s="1"/>
  <c r="G13" i="27"/>
  <c r="I13" i="27" s="1"/>
  <c r="J13" i="27" s="1"/>
  <c r="F11" i="27"/>
  <c r="G11" i="27" s="1"/>
  <c r="I11" i="27" s="1"/>
  <c r="J11" i="27" s="1"/>
  <c r="I11" i="26"/>
  <c r="G16" i="26"/>
  <c r="I16" i="26" s="1"/>
  <c r="J16" i="26" s="1"/>
  <c r="G13" i="26"/>
  <c r="I13" i="26" s="1"/>
  <c r="J13" i="26" s="1"/>
  <c r="I18" i="26"/>
  <c r="J18" i="26" s="1"/>
  <c r="I19" i="26"/>
  <c r="J19" i="26" s="1"/>
  <c r="I26" i="26"/>
  <c r="J26" i="26" s="1"/>
  <c r="I15" i="26"/>
  <c r="J15" i="26" s="1"/>
  <c r="F11" i="26"/>
  <c r="G11" i="26" s="1"/>
  <c r="F17" i="25"/>
  <c r="G17" i="25" s="1"/>
  <c r="I17" i="25" s="1"/>
  <c r="E25" i="10"/>
  <c r="E25" i="9"/>
  <c r="I32" i="17"/>
  <c r="J32" i="17" s="1"/>
  <c r="I35" i="18"/>
  <c r="J35" i="18" s="1"/>
  <c r="I28" i="19"/>
  <c r="J28" i="19" s="1"/>
  <c r="H32" i="19"/>
  <c r="H18" i="22"/>
  <c r="H16" i="23"/>
  <c r="H24" i="24"/>
  <c r="I24" i="24" s="1"/>
  <c r="J24" i="24" s="1"/>
  <c r="G24" i="24"/>
  <c r="F23" i="24"/>
  <c r="G23" i="24" s="1"/>
  <c r="H22" i="24"/>
  <c r="I22" i="24" s="1"/>
  <c r="J22" i="24" s="1"/>
  <c r="G22" i="24"/>
  <c r="J21" i="24"/>
  <c r="G21" i="24"/>
  <c r="H20" i="24"/>
  <c r="I20" i="24" s="1"/>
  <c r="J20" i="24" s="1"/>
  <c r="G20" i="24"/>
  <c r="E18" i="24"/>
  <c r="F18" i="24" s="1"/>
  <c r="G18" i="24" s="1"/>
  <c r="E16" i="24"/>
  <c r="F16" i="24" s="1"/>
  <c r="J15" i="24"/>
  <c r="F15" i="24"/>
  <c r="E13" i="24"/>
  <c r="F13" i="24" s="1"/>
  <c r="E11" i="24"/>
  <c r="I23" i="24" l="1"/>
  <c r="J23" i="24" s="1"/>
  <c r="J24" i="25"/>
  <c r="G13" i="24"/>
  <c r="I13" i="24" s="1"/>
  <c r="J13" i="24" s="1"/>
  <c r="G16" i="24"/>
  <c r="I16" i="24" s="1"/>
  <c r="J16" i="24" s="1"/>
  <c r="I18" i="24"/>
  <c r="J18" i="24" s="1"/>
  <c r="F11" i="24"/>
  <c r="G11" i="24" s="1"/>
  <c r="I11" i="24" s="1"/>
  <c r="H20" i="23"/>
  <c r="I20" i="23" s="1"/>
  <c r="J20" i="23" s="1"/>
  <c r="G20" i="23"/>
  <c r="H19" i="23"/>
  <c r="I19" i="23" s="1"/>
  <c r="J19" i="23" s="1"/>
  <c r="G19" i="23"/>
  <c r="H18" i="23"/>
  <c r="I18" i="23" s="1"/>
  <c r="J18" i="23" s="1"/>
  <c r="G18" i="23"/>
  <c r="G17" i="23"/>
  <c r="I17" i="23" s="1"/>
  <c r="J17" i="23" s="1"/>
  <c r="I16" i="23"/>
  <c r="J16" i="23" s="1"/>
  <c r="G16" i="23"/>
  <c r="J15" i="23"/>
  <c r="F15" i="23"/>
  <c r="E11" i="23"/>
  <c r="C22" i="22"/>
  <c r="H21" i="22"/>
  <c r="I21" i="22" s="1"/>
  <c r="J21" i="22" s="1"/>
  <c r="G21" i="22"/>
  <c r="H20" i="22"/>
  <c r="I20" i="22" s="1"/>
  <c r="J20" i="22" s="1"/>
  <c r="G20" i="22"/>
  <c r="J19" i="22"/>
  <c r="I18" i="22"/>
  <c r="J18" i="22" s="1"/>
  <c r="G18" i="22"/>
  <c r="J17" i="22"/>
  <c r="G17" i="22"/>
  <c r="J16" i="22"/>
  <c r="F16" i="22"/>
  <c r="I16" i="22" s="1"/>
  <c r="E12" i="22"/>
  <c r="I17" i="21"/>
  <c r="J17" i="21" s="1"/>
  <c r="C22" i="21"/>
  <c r="H21" i="21"/>
  <c r="I21" i="21" s="1"/>
  <c r="J21" i="21" s="1"/>
  <c r="G21" i="21"/>
  <c r="H20" i="21"/>
  <c r="I20" i="21" s="1"/>
  <c r="J20" i="21" s="1"/>
  <c r="G20" i="21"/>
  <c r="H19" i="21"/>
  <c r="I19" i="21" s="1"/>
  <c r="J19" i="21" s="1"/>
  <c r="G19" i="21"/>
  <c r="G18" i="21"/>
  <c r="I18" i="21" s="1"/>
  <c r="J18" i="21" s="1"/>
  <c r="G17" i="21"/>
  <c r="J16" i="21"/>
  <c r="G16" i="21"/>
  <c r="E12" i="21"/>
  <c r="F12" i="21" s="1"/>
  <c r="G12" i="21" s="1"/>
  <c r="I12" i="21" s="1"/>
  <c r="C35" i="19"/>
  <c r="I32" i="19"/>
  <c r="J32" i="19" s="1"/>
  <c r="G32" i="19"/>
  <c r="J31" i="19"/>
  <c r="G31" i="19"/>
  <c r="H30" i="19"/>
  <c r="I30" i="19" s="1"/>
  <c r="J30" i="19" s="1"/>
  <c r="G30" i="19"/>
  <c r="J29" i="19"/>
  <c r="G29" i="19"/>
  <c r="G28" i="19"/>
  <c r="I27" i="19"/>
  <c r="J27" i="19" s="1"/>
  <c r="G26" i="19"/>
  <c r="I26" i="19" s="1"/>
  <c r="J26" i="19" s="1"/>
  <c r="E25" i="19"/>
  <c r="F25" i="19" s="1"/>
  <c r="E24" i="19"/>
  <c r="F24" i="19" s="1"/>
  <c r="G24" i="19" s="1"/>
  <c r="F23" i="19"/>
  <c r="G23" i="19" s="1"/>
  <c r="G22" i="19"/>
  <c r="I22" i="19" s="1"/>
  <c r="J22" i="19" s="1"/>
  <c r="E20" i="19"/>
  <c r="F20" i="19" s="1"/>
  <c r="J19" i="19"/>
  <c r="F19" i="19"/>
  <c r="E18" i="19"/>
  <c r="F18" i="19" s="1"/>
  <c r="G18" i="19" s="1"/>
  <c r="E15" i="19"/>
  <c r="F15" i="19" s="1"/>
  <c r="E13" i="19"/>
  <c r="F13" i="19" s="1"/>
  <c r="G13" i="19" s="1"/>
  <c r="E11" i="19"/>
  <c r="J25" i="24" l="1"/>
  <c r="F11" i="23"/>
  <c r="G11" i="23" s="1"/>
  <c r="I11" i="23" s="1"/>
  <c r="F12" i="22"/>
  <c r="G12" i="22" s="1"/>
  <c r="I12" i="22" s="1"/>
  <c r="I23" i="19"/>
  <c r="J23" i="19" s="1"/>
  <c r="G20" i="19"/>
  <c r="I20" i="19" s="1"/>
  <c r="J20" i="19" s="1"/>
  <c r="G15" i="19"/>
  <c r="I15" i="19" s="1"/>
  <c r="J15" i="19" s="1"/>
  <c r="G25" i="19"/>
  <c r="I25" i="19" s="1"/>
  <c r="J25" i="19" s="1"/>
  <c r="I18" i="19"/>
  <c r="J18" i="19" s="1"/>
  <c r="I24" i="19"/>
  <c r="J24" i="19" s="1"/>
  <c r="I13" i="19"/>
  <c r="J13" i="19" s="1"/>
  <c r="F11" i="19"/>
  <c r="G11" i="19" s="1"/>
  <c r="I11" i="19" s="1"/>
  <c r="J11" i="19" s="1"/>
  <c r="J35" i="19" l="1"/>
  <c r="J21" i="23"/>
  <c r="J22" i="22"/>
  <c r="J22" i="21"/>
  <c r="C37" i="20"/>
  <c r="I36" i="20"/>
  <c r="J36" i="20" s="1"/>
  <c r="H35" i="20"/>
  <c r="I35" i="20" s="1"/>
  <c r="J35" i="20" s="1"/>
  <c r="G35" i="20"/>
  <c r="E34" i="20"/>
  <c r="F34" i="20" s="1"/>
  <c r="E33" i="20"/>
  <c r="F33" i="20" s="1"/>
  <c r="G33" i="20" s="1"/>
  <c r="E32" i="20"/>
  <c r="F32" i="20" s="1"/>
  <c r="H31" i="20"/>
  <c r="I31" i="20" s="1"/>
  <c r="J31" i="20" s="1"/>
  <c r="G31" i="20"/>
  <c r="J30" i="20"/>
  <c r="G30" i="20"/>
  <c r="J29" i="20"/>
  <c r="G29" i="20"/>
  <c r="H28" i="20"/>
  <c r="I28" i="20" s="1"/>
  <c r="J28" i="20" s="1"/>
  <c r="G28" i="20"/>
  <c r="H27" i="20"/>
  <c r="I27" i="20" s="1"/>
  <c r="J27" i="20" s="1"/>
  <c r="G27" i="20"/>
  <c r="G26" i="20"/>
  <c r="I26" i="20" s="1"/>
  <c r="J26" i="20" s="1"/>
  <c r="J25" i="20"/>
  <c r="G25" i="20"/>
  <c r="E24" i="20"/>
  <c r="F24" i="20" s="1"/>
  <c r="F23" i="20"/>
  <c r="G23" i="20" s="1"/>
  <c r="G22" i="20"/>
  <c r="I22" i="20" s="1"/>
  <c r="J22" i="20" s="1"/>
  <c r="E20" i="20"/>
  <c r="F20" i="20" s="1"/>
  <c r="J19" i="20"/>
  <c r="F19" i="20"/>
  <c r="E18" i="20"/>
  <c r="F18" i="20" s="1"/>
  <c r="G18" i="20" s="1"/>
  <c r="E15" i="20"/>
  <c r="F15" i="20" s="1"/>
  <c r="E13" i="20"/>
  <c r="F13" i="20" s="1"/>
  <c r="G13" i="20" s="1"/>
  <c r="E11" i="20"/>
  <c r="F11" i="20" s="1"/>
  <c r="G11" i="20" s="1"/>
  <c r="I11" i="20" s="1"/>
  <c r="J38" i="18"/>
  <c r="E28" i="18"/>
  <c r="F28" i="18" s="1"/>
  <c r="G28" i="18" s="1"/>
  <c r="I28" i="18" s="1"/>
  <c r="J28" i="18" s="1"/>
  <c r="E29" i="18"/>
  <c r="F29" i="18" s="1"/>
  <c r="G29" i="18" s="1"/>
  <c r="I29" i="18" s="1"/>
  <c r="J29" i="18" s="1"/>
  <c r="H39" i="18"/>
  <c r="E15" i="18"/>
  <c r="F15" i="18" s="1"/>
  <c r="E13" i="18"/>
  <c r="F13" i="18" s="1"/>
  <c r="E11" i="18"/>
  <c r="F11" i="18" s="1"/>
  <c r="G11" i="18" s="1"/>
  <c r="I11" i="18" s="1"/>
  <c r="H41" i="18"/>
  <c r="I41" i="18" s="1"/>
  <c r="J41" i="18" s="1"/>
  <c r="G41" i="18"/>
  <c r="J40" i="18"/>
  <c r="G40" i="18"/>
  <c r="F39" i="18"/>
  <c r="I39" i="18" s="1"/>
  <c r="H37" i="18"/>
  <c r="I37" i="18" s="1"/>
  <c r="J37" i="18" s="1"/>
  <c r="G37" i="18"/>
  <c r="J36" i="18"/>
  <c r="G36" i="18"/>
  <c r="G35" i="18"/>
  <c r="I34" i="18"/>
  <c r="J34" i="18" s="1"/>
  <c r="G33" i="18"/>
  <c r="I33" i="18" s="1"/>
  <c r="J33" i="18" s="1"/>
  <c r="E32" i="18"/>
  <c r="F32" i="18" s="1"/>
  <c r="E27" i="18"/>
  <c r="F27" i="18" s="1"/>
  <c r="G27" i="18" s="1"/>
  <c r="F26" i="18"/>
  <c r="G26" i="18" s="1"/>
  <c r="E24" i="18"/>
  <c r="F24" i="18" s="1"/>
  <c r="G23" i="18"/>
  <c r="I23" i="18" s="1"/>
  <c r="J23" i="18" s="1"/>
  <c r="E22" i="18"/>
  <c r="F22" i="18" s="1"/>
  <c r="G22" i="18" s="1"/>
  <c r="E20" i="18"/>
  <c r="F20" i="18" s="1"/>
  <c r="J19" i="18"/>
  <c r="F19" i="18"/>
  <c r="E18" i="18"/>
  <c r="F18" i="18" s="1"/>
  <c r="G18" i="18" s="1"/>
  <c r="J37" i="17"/>
  <c r="H36" i="17"/>
  <c r="I36" i="17" s="1"/>
  <c r="J36" i="17" s="1"/>
  <c r="G36" i="17"/>
  <c r="J35" i="17"/>
  <c r="G35" i="17"/>
  <c r="H34" i="17"/>
  <c r="I34" i="17" s="1"/>
  <c r="J34" i="17" s="1"/>
  <c r="G34" i="17"/>
  <c r="J33" i="17"/>
  <c r="G33" i="17"/>
  <c r="G32" i="17"/>
  <c r="G31" i="17"/>
  <c r="I31" i="17" s="1"/>
  <c r="J31" i="17" s="1"/>
  <c r="E30" i="17"/>
  <c r="F30" i="17" s="1"/>
  <c r="E28" i="17"/>
  <c r="F28" i="17" s="1"/>
  <c r="G28" i="17" s="1"/>
  <c r="F27" i="17"/>
  <c r="E26" i="17"/>
  <c r="F26" i="17" s="1"/>
  <c r="G25" i="17"/>
  <c r="I25" i="17" s="1"/>
  <c r="J25" i="17" s="1"/>
  <c r="E24" i="17"/>
  <c r="F24" i="17" s="1"/>
  <c r="G24" i="17" s="1"/>
  <c r="E22" i="17"/>
  <c r="F22" i="17" s="1"/>
  <c r="J21" i="17"/>
  <c r="F21" i="17"/>
  <c r="E20" i="17"/>
  <c r="F20" i="17" s="1"/>
  <c r="G20" i="17" s="1"/>
  <c r="E17" i="17"/>
  <c r="F17" i="17" s="1"/>
  <c r="E15" i="17"/>
  <c r="F15" i="17" s="1"/>
  <c r="G15" i="17" s="1"/>
  <c r="E13" i="17"/>
  <c r="E28" i="16"/>
  <c r="F28" i="16" s="1"/>
  <c r="H36" i="16"/>
  <c r="I36" i="16" s="1"/>
  <c r="J36" i="16" s="1"/>
  <c r="G36" i="16"/>
  <c r="J35" i="16"/>
  <c r="G35" i="16"/>
  <c r="G34" i="16"/>
  <c r="I34" i="16" s="1"/>
  <c r="J34" i="16" s="1"/>
  <c r="I30" i="16"/>
  <c r="J30" i="16" s="1"/>
  <c r="E24" i="16"/>
  <c r="F24" i="16" s="1"/>
  <c r="C39" i="16"/>
  <c r="H33" i="16"/>
  <c r="I33" i="16" s="1"/>
  <c r="J33" i="16" s="1"/>
  <c r="G33" i="16"/>
  <c r="J32" i="16"/>
  <c r="G32" i="16"/>
  <c r="G31" i="16"/>
  <c r="G29" i="16"/>
  <c r="I29" i="16" s="1"/>
  <c r="J29" i="16" s="1"/>
  <c r="E27" i="16"/>
  <c r="F27" i="16" s="1"/>
  <c r="F26" i="16"/>
  <c r="G26" i="16" s="1"/>
  <c r="E25" i="16"/>
  <c r="F25" i="16" s="1"/>
  <c r="G25" i="16" s="1"/>
  <c r="G23" i="16"/>
  <c r="I23" i="16" s="1"/>
  <c r="J23" i="16" s="1"/>
  <c r="E22" i="16"/>
  <c r="F22" i="16" s="1"/>
  <c r="G22" i="16" s="1"/>
  <c r="E20" i="16"/>
  <c r="F20" i="16" s="1"/>
  <c r="J19" i="16"/>
  <c r="F19" i="16"/>
  <c r="E18" i="16"/>
  <c r="F18" i="16" s="1"/>
  <c r="G18" i="16" s="1"/>
  <c r="E15" i="16"/>
  <c r="F15" i="16" s="1"/>
  <c r="E13" i="16"/>
  <c r="F13" i="16" s="1"/>
  <c r="G13" i="16" s="1"/>
  <c r="E11" i="16"/>
  <c r="F11" i="16" s="1"/>
  <c r="G11" i="16" s="1"/>
  <c r="I11" i="16" s="1"/>
  <c r="J11" i="16" s="1"/>
  <c r="G24" i="20" l="1"/>
  <c r="I24" i="20" s="1"/>
  <c r="J24" i="20" s="1"/>
  <c r="G32" i="20"/>
  <c r="I32" i="20" s="1"/>
  <c r="J32" i="20" s="1"/>
  <c r="G15" i="20"/>
  <c r="I15" i="20" s="1"/>
  <c r="J15" i="20" s="1"/>
  <c r="G34" i="20"/>
  <c r="I34" i="20" s="1"/>
  <c r="J34" i="20" s="1"/>
  <c r="G20" i="20"/>
  <c r="I20" i="20" s="1"/>
  <c r="J20" i="20" s="1"/>
  <c r="I13" i="20"/>
  <c r="J13" i="20" s="1"/>
  <c r="I18" i="20"/>
  <c r="J18" i="20" s="1"/>
  <c r="I23" i="20"/>
  <c r="J23" i="20" s="1"/>
  <c r="I33" i="20"/>
  <c r="J33" i="20" s="1"/>
  <c r="I26" i="18"/>
  <c r="J26" i="18" s="1"/>
  <c r="J39" i="18"/>
  <c r="G15" i="18"/>
  <c r="I15" i="18" s="1"/>
  <c r="J15" i="18" s="1"/>
  <c r="G13" i="18"/>
  <c r="I13" i="18" s="1"/>
  <c r="J13" i="18" s="1"/>
  <c r="G32" i="18"/>
  <c r="I32" i="18" s="1"/>
  <c r="J32" i="18" s="1"/>
  <c r="G20" i="18"/>
  <c r="I20" i="18" s="1"/>
  <c r="J20" i="18" s="1"/>
  <c r="G24" i="18"/>
  <c r="I24" i="18" s="1"/>
  <c r="J24" i="18" s="1"/>
  <c r="I18" i="18"/>
  <c r="J18" i="18" s="1"/>
  <c r="I22" i="18"/>
  <c r="J22" i="18" s="1"/>
  <c r="I27" i="18"/>
  <c r="J27" i="18" s="1"/>
  <c r="G27" i="17"/>
  <c r="I27" i="17" s="1"/>
  <c r="J27" i="17" s="1"/>
  <c r="J39" i="17" s="1"/>
  <c r="I17" i="17"/>
  <c r="J17" i="17" s="1"/>
  <c r="G17" i="17"/>
  <c r="I30" i="17"/>
  <c r="J30" i="17" s="1"/>
  <c r="G30" i="17"/>
  <c r="G22" i="17"/>
  <c r="I22" i="17" s="1"/>
  <c r="J22" i="17" s="1"/>
  <c r="G26" i="17"/>
  <c r="I26" i="17" s="1"/>
  <c r="J26" i="17" s="1"/>
  <c r="I15" i="17"/>
  <c r="J15" i="17" s="1"/>
  <c r="I20" i="17"/>
  <c r="J20" i="17" s="1"/>
  <c r="I24" i="17"/>
  <c r="J24" i="17" s="1"/>
  <c r="I28" i="17"/>
  <c r="J28" i="17" s="1"/>
  <c r="F13" i="17"/>
  <c r="G13" i="17" s="1"/>
  <c r="I13" i="17" s="1"/>
  <c r="J13" i="17" s="1"/>
  <c r="G28" i="16"/>
  <c r="I28" i="16" s="1"/>
  <c r="J28" i="16" s="1"/>
  <c r="G24" i="16"/>
  <c r="I24" i="16" s="1"/>
  <c r="J24" i="16" s="1"/>
  <c r="G27" i="16"/>
  <c r="I27" i="16" s="1"/>
  <c r="J27" i="16" s="1"/>
  <c r="G20" i="16"/>
  <c r="I20" i="16" s="1"/>
  <c r="J20" i="16" s="1"/>
  <c r="G15" i="16"/>
  <c r="I15" i="16" s="1"/>
  <c r="J15" i="16" s="1"/>
  <c r="I13" i="16"/>
  <c r="J13" i="16" s="1"/>
  <c r="I18" i="16"/>
  <c r="J18" i="16" s="1"/>
  <c r="I22" i="16"/>
  <c r="J22" i="16" s="1"/>
  <c r="I25" i="16"/>
  <c r="J25" i="16" s="1"/>
  <c r="I26" i="16"/>
  <c r="J26" i="16" s="1"/>
  <c r="J31" i="15"/>
  <c r="E26" i="15"/>
  <c r="F26" i="15" s="1"/>
  <c r="C36" i="15"/>
  <c r="E35" i="15"/>
  <c r="F35" i="15" s="1"/>
  <c r="H34" i="15"/>
  <c r="I34" i="15" s="1"/>
  <c r="J34" i="15" s="1"/>
  <c r="G34" i="15"/>
  <c r="J33" i="15"/>
  <c r="G33" i="15"/>
  <c r="J32" i="15"/>
  <c r="G32" i="15"/>
  <c r="G30" i="15"/>
  <c r="I30" i="15" s="1"/>
  <c r="J30" i="15" s="1"/>
  <c r="J29" i="15"/>
  <c r="G29" i="15"/>
  <c r="E28" i="15"/>
  <c r="F28" i="15" s="1"/>
  <c r="F27" i="15"/>
  <c r="G27" i="15" s="1"/>
  <c r="G25" i="15"/>
  <c r="I25" i="15" s="1"/>
  <c r="J25" i="15" s="1"/>
  <c r="E24" i="15"/>
  <c r="F24" i="15" s="1"/>
  <c r="E22" i="15"/>
  <c r="F22" i="15" s="1"/>
  <c r="G22" i="15" s="1"/>
  <c r="J21" i="15"/>
  <c r="F21" i="15"/>
  <c r="E20" i="15"/>
  <c r="F20" i="15" s="1"/>
  <c r="E17" i="15"/>
  <c r="F17" i="15" s="1"/>
  <c r="G17" i="15" s="1"/>
  <c r="E15" i="15"/>
  <c r="F15" i="15" s="1"/>
  <c r="E13" i="15"/>
  <c r="C33" i="14"/>
  <c r="H32" i="14"/>
  <c r="I32" i="14" s="1"/>
  <c r="J32" i="14" s="1"/>
  <c r="G32" i="14"/>
  <c r="F31" i="14"/>
  <c r="G31" i="14" s="1"/>
  <c r="F30" i="14"/>
  <c r="G30" i="14" s="1"/>
  <c r="H29" i="14"/>
  <c r="I29" i="14" s="1"/>
  <c r="J29" i="14" s="1"/>
  <c r="G29" i="14"/>
  <c r="J28" i="14"/>
  <c r="G28" i="14"/>
  <c r="J27" i="14"/>
  <c r="G27" i="14"/>
  <c r="H26" i="14"/>
  <c r="I26" i="14" s="1"/>
  <c r="J26" i="14" s="1"/>
  <c r="G26" i="14"/>
  <c r="H25" i="14"/>
  <c r="I25" i="14" s="1"/>
  <c r="J25" i="14" s="1"/>
  <c r="G25" i="14"/>
  <c r="G24" i="14"/>
  <c r="I24" i="14" s="1"/>
  <c r="J24" i="14" s="1"/>
  <c r="J23" i="14"/>
  <c r="G23" i="14"/>
  <c r="F22" i="14"/>
  <c r="E20" i="14"/>
  <c r="F20" i="14" s="1"/>
  <c r="G20" i="14" s="1"/>
  <c r="J19" i="14"/>
  <c r="F19" i="14"/>
  <c r="E18" i="14"/>
  <c r="F18" i="14" s="1"/>
  <c r="E15" i="14"/>
  <c r="F15" i="14" s="1"/>
  <c r="G15" i="14" s="1"/>
  <c r="E13" i="14"/>
  <c r="F13" i="14" s="1"/>
  <c r="E11" i="14"/>
  <c r="C26" i="13"/>
  <c r="E25" i="13"/>
  <c r="F25" i="13" s="1"/>
  <c r="H24" i="13"/>
  <c r="I24" i="13" s="1"/>
  <c r="J24" i="13" s="1"/>
  <c r="G24" i="13"/>
  <c r="J23" i="13"/>
  <c r="G23" i="13"/>
  <c r="H22" i="13"/>
  <c r="I22" i="13" s="1"/>
  <c r="J22" i="13" s="1"/>
  <c r="G22" i="13"/>
  <c r="G21" i="13"/>
  <c r="I21" i="13" s="1"/>
  <c r="J21" i="13" s="1"/>
  <c r="J20" i="13"/>
  <c r="G20" i="13"/>
  <c r="E17" i="13"/>
  <c r="F17" i="13" s="1"/>
  <c r="G17" i="13" s="1"/>
  <c r="J16" i="13"/>
  <c r="F16" i="13"/>
  <c r="E15" i="13"/>
  <c r="F15" i="13" s="1"/>
  <c r="E13" i="13"/>
  <c r="F13" i="13" s="1"/>
  <c r="E11" i="13"/>
  <c r="E32" i="12"/>
  <c r="F32" i="12" s="1"/>
  <c r="E33" i="12"/>
  <c r="F33" i="12" s="1"/>
  <c r="J42" i="18" l="1"/>
  <c r="I27" i="15"/>
  <c r="J27" i="15" s="1"/>
  <c r="J37" i="20"/>
  <c r="J39" i="16"/>
  <c r="G26" i="15"/>
  <c r="I26" i="15" s="1"/>
  <c r="J26" i="15" s="1"/>
  <c r="G15" i="15"/>
  <c r="I15" i="15" s="1"/>
  <c r="J15" i="15" s="1"/>
  <c r="G24" i="15"/>
  <c r="I24" i="15" s="1"/>
  <c r="J24" i="15" s="1"/>
  <c r="G28" i="15"/>
  <c r="I28" i="15" s="1"/>
  <c r="J28" i="15" s="1"/>
  <c r="G35" i="15"/>
  <c r="I35" i="15" s="1"/>
  <c r="J35" i="15" s="1"/>
  <c r="G20" i="15"/>
  <c r="I20" i="15" s="1"/>
  <c r="J20" i="15" s="1"/>
  <c r="I17" i="15"/>
  <c r="J17" i="15" s="1"/>
  <c r="I22" i="15"/>
  <c r="J22" i="15" s="1"/>
  <c r="F13" i="15"/>
  <c r="G13" i="15" s="1"/>
  <c r="I13" i="15" s="1"/>
  <c r="G18" i="14"/>
  <c r="I18" i="14" s="1"/>
  <c r="J18" i="14" s="1"/>
  <c r="G13" i="14"/>
  <c r="I13" i="14" s="1"/>
  <c r="J13" i="14" s="1"/>
  <c r="G22" i="14"/>
  <c r="I22" i="14" s="1"/>
  <c r="J22" i="14" s="1"/>
  <c r="I15" i="14"/>
  <c r="J15" i="14" s="1"/>
  <c r="I20" i="14"/>
  <c r="J20" i="14" s="1"/>
  <c r="I30" i="14"/>
  <c r="J30" i="14" s="1"/>
  <c r="I31" i="14"/>
  <c r="J31" i="14" s="1"/>
  <c r="F11" i="14"/>
  <c r="G11" i="14" s="1"/>
  <c r="I11" i="14" s="1"/>
  <c r="J19" i="13"/>
  <c r="G15" i="13"/>
  <c r="I15" i="13" s="1"/>
  <c r="J15" i="13" s="1"/>
  <c r="G13" i="13"/>
  <c r="I13" i="13" s="1"/>
  <c r="J13" i="13" s="1"/>
  <c r="I17" i="13"/>
  <c r="J17" i="13" s="1"/>
  <c r="F11" i="13"/>
  <c r="G11" i="13" s="1"/>
  <c r="I11" i="13" s="1"/>
  <c r="G25" i="13"/>
  <c r="I25" i="13" s="1"/>
  <c r="J25" i="13" s="1"/>
  <c r="G32" i="12"/>
  <c r="I32" i="12" s="1"/>
  <c r="J32" i="12" s="1"/>
  <c r="G33" i="12"/>
  <c r="I33" i="12" s="1"/>
  <c r="J33" i="12" s="1"/>
  <c r="H34" i="12"/>
  <c r="I34" i="12" s="1"/>
  <c r="J34" i="12" s="1"/>
  <c r="G34" i="12"/>
  <c r="E31" i="12"/>
  <c r="F31" i="12" s="1"/>
  <c r="H30" i="12"/>
  <c r="I30" i="12" s="1"/>
  <c r="J30" i="12" s="1"/>
  <c r="G30" i="12"/>
  <c r="J29" i="12"/>
  <c r="G29" i="12"/>
  <c r="H28" i="12"/>
  <c r="I28" i="12" s="1"/>
  <c r="J28" i="12" s="1"/>
  <c r="G28" i="12"/>
  <c r="G27" i="12"/>
  <c r="I27" i="12" s="1"/>
  <c r="J27" i="12" s="1"/>
  <c r="J26" i="12"/>
  <c r="G26" i="12"/>
  <c r="E25" i="12"/>
  <c r="F25" i="12" s="1"/>
  <c r="F24" i="12"/>
  <c r="G24" i="12" s="1"/>
  <c r="G23" i="12"/>
  <c r="I23" i="12" s="1"/>
  <c r="J23" i="12" s="1"/>
  <c r="E21" i="12"/>
  <c r="F21" i="12" s="1"/>
  <c r="G21" i="12" s="1"/>
  <c r="J20" i="12"/>
  <c r="F20" i="12"/>
  <c r="E19" i="12"/>
  <c r="F19" i="12" s="1"/>
  <c r="E16" i="12"/>
  <c r="F16" i="12" s="1"/>
  <c r="G16" i="12" s="1"/>
  <c r="E14" i="12"/>
  <c r="F14" i="12" s="1"/>
  <c r="E12" i="12"/>
  <c r="J27" i="11"/>
  <c r="I27" i="11"/>
  <c r="C32" i="11"/>
  <c r="H31" i="11"/>
  <c r="I31" i="11" s="1"/>
  <c r="J31" i="11" s="1"/>
  <c r="G31" i="11"/>
  <c r="F30" i="11"/>
  <c r="H29" i="11"/>
  <c r="I29" i="11" s="1"/>
  <c r="J29" i="11" s="1"/>
  <c r="G29" i="11"/>
  <c r="J28" i="11"/>
  <c r="G28" i="11"/>
  <c r="G27" i="11"/>
  <c r="H26" i="11"/>
  <c r="I26" i="11" s="1"/>
  <c r="J26" i="11" s="1"/>
  <c r="G26" i="11"/>
  <c r="H25" i="11"/>
  <c r="I25" i="11" s="1"/>
  <c r="J25" i="11" s="1"/>
  <c r="G25" i="11"/>
  <c r="G24" i="11"/>
  <c r="I24" i="11" s="1"/>
  <c r="J24" i="11" s="1"/>
  <c r="J23" i="11"/>
  <c r="G23" i="11"/>
  <c r="F22" i="11"/>
  <c r="E21" i="11"/>
  <c r="F21" i="11" s="1"/>
  <c r="E19" i="11"/>
  <c r="F19" i="11" s="1"/>
  <c r="J18" i="11"/>
  <c r="F18" i="11"/>
  <c r="E15" i="11"/>
  <c r="F15" i="11" s="1"/>
  <c r="E11" i="11"/>
  <c r="F11" i="11" s="1"/>
  <c r="G11" i="11" s="1"/>
  <c r="I11" i="11" s="1"/>
  <c r="J36" i="15" l="1"/>
  <c r="J33" i="14"/>
  <c r="G19" i="12"/>
  <c r="I19" i="12" s="1"/>
  <c r="J19" i="12" s="1"/>
  <c r="G14" i="12"/>
  <c r="I14" i="12" s="1"/>
  <c r="J14" i="12" s="1"/>
  <c r="J35" i="12" s="1"/>
  <c r="G25" i="12"/>
  <c r="I25" i="12" s="1"/>
  <c r="J25" i="12" s="1"/>
  <c r="G31" i="12"/>
  <c r="I31" i="12" s="1"/>
  <c r="J31" i="12" s="1"/>
  <c r="I16" i="12"/>
  <c r="J16" i="12" s="1"/>
  <c r="I21" i="12"/>
  <c r="J21" i="12" s="1"/>
  <c r="I24" i="12"/>
  <c r="J24" i="12" s="1"/>
  <c r="F12" i="12"/>
  <c r="G12" i="12" s="1"/>
  <c r="I12" i="12" s="1"/>
  <c r="G15" i="11"/>
  <c r="I15" i="11" s="1"/>
  <c r="J15" i="11" s="1"/>
  <c r="G19" i="11"/>
  <c r="I19" i="11" s="1"/>
  <c r="J19" i="11" s="1"/>
  <c r="G21" i="11"/>
  <c r="I21" i="11" s="1"/>
  <c r="J21" i="11" s="1"/>
  <c r="G22" i="11"/>
  <c r="I22" i="11" s="1"/>
  <c r="J22" i="11" s="1"/>
  <c r="G30" i="11"/>
  <c r="I30" i="11" s="1"/>
  <c r="J30" i="11" s="1"/>
  <c r="C38" i="10"/>
  <c r="J37" i="10"/>
  <c r="E35" i="10"/>
  <c r="F35" i="10" s="1"/>
  <c r="H34" i="10"/>
  <c r="I34" i="10" s="1"/>
  <c r="J34" i="10" s="1"/>
  <c r="G34" i="10"/>
  <c r="J33" i="10"/>
  <c r="G33" i="10"/>
  <c r="J32" i="10"/>
  <c r="G32" i="10"/>
  <c r="H31" i="10"/>
  <c r="I31" i="10" s="1"/>
  <c r="J31" i="10" s="1"/>
  <c r="G31" i="10"/>
  <c r="H30" i="10"/>
  <c r="I30" i="10" s="1"/>
  <c r="J30" i="10" s="1"/>
  <c r="G30" i="10"/>
  <c r="G29" i="10"/>
  <c r="I29" i="10" s="1"/>
  <c r="J29" i="10" s="1"/>
  <c r="J28" i="10"/>
  <c r="G28" i="10"/>
  <c r="J27" i="10"/>
  <c r="G27" i="10"/>
  <c r="E26" i="10"/>
  <c r="F26" i="10" s="1"/>
  <c r="F25" i="10"/>
  <c r="G25" i="10" s="1"/>
  <c r="F24" i="10"/>
  <c r="G24" i="10" s="1"/>
  <c r="H23" i="10"/>
  <c r="J23" i="10" s="1"/>
  <c r="G23" i="10"/>
  <c r="I23" i="10" s="1"/>
  <c r="E22" i="10"/>
  <c r="F22" i="10" s="1"/>
  <c r="E20" i="10"/>
  <c r="F20" i="10" s="1"/>
  <c r="J19" i="10"/>
  <c r="F19" i="10"/>
  <c r="E18" i="10"/>
  <c r="F18" i="10" s="1"/>
  <c r="E15" i="10"/>
  <c r="F15" i="10" s="1"/>
  <c r="E13" i="10"/>
  <c r="F13" i="10" s="1"/>
  <c r="E11" i="10"/>
  <c r="F11" i="10" s="1"/>
  <c r="G11" i="10" s="1"/>
  <c r="I11" i="10" s="1"/>
  <c r="C38" i="9"/>
  <c r="H37" i="9"/>
  <c r="I37" i="9" s="1"/>
  <c r="J37" i="9" s="1"/>
  <c r="G37" i="9"/>
  <c r="F36" i="9"/>
  <c r="F35" i="9"/>
  <c r="E34" i="9"/>
  <c r="F34" i="9" s="1"/>
  <c r="H33" i="9"/>
  <c r="I33" i="9" s="1"/>
  <c r="J33" i="9" s="1"/>
  <c r="G33" i="9"/>
  <c r="J32" i="9"/>
  <c r="G32" i="9"/>
  <c r="J31" i="9"/>
  <c r="G31" i="9"/>
  <c r="H30" i="9"/>
  <c r="I30" i="9" s="1"/>
  <c r="J30" i="9" s="1"/>
  <c r="G30" i="9"/>
  <c r="H29" i="9"/>
  <c r="I29" i="9" s="1"/>
  <c r="J29" i="9" s="1"/>
  <c r="G29" i="9"/>
  <c r="G28" i="9"/>
  <c r="I28" i="9" s="1"/>
  <c r="J28" i="9" s="1"/>
  <c r="J27" i="9"/>
  <c r="G27" i="9"/>
  <c r="E26" i="9"/>
  <c r="F26" i="9" s="1"/>
  <c r="F25" i="9"/>
  <c r="F24" i="9"/>
  <c r="G24" i="9" s="1"/>
  <c r="G23" i="9"/>
  <c r="I23" i="9" s="1"/>
  <c r="J23" i="9" s="1"/>
  <c r="E22" i="9"/>
  <c r="F22" i="9" s="1"/>
  <c r="E20" i="9"/>
  <c r="F20" i="9" s="1"/>
  <c r="J19" i="9"/>
  <c r="F19" i="9"/>
  <c r="E18" i="9"/>
  <c r="F18" i="9" s="1"/>
  <c r="E15" i="9"/>
  <c r="F15" i="9" s="1"/>
  <c r="E13" i="9"/>
  <c r="F13" i="9" s="1"/>
  <c r="F11" i="9"/>
  <c r="G11" i="9" s="1"/>
  <c r="I11" i="9" s="1"/>
  <c r="E11" i="9"/>
  <c r="G18" i="9" l="1"/>
  <c r="I18" i="9" s="1"/>
  <c r="J18" i="9" s="1"/>
  <c r="G18" i="10"/>
  <c r="I18" i="10" s="1"/>
  <c r="J18" i="10" s="1"/>
  <c r="I24" i="10"/>
  <c r="J24" i="10" s="1"/>
  <c r="I25" i="10"/>
  <c r="J25" i="10" s="1"/>
  <c r="J32" i="11"/>
  <c r="I24" i="9"/>
  <c r="J24" i="9" s="1"/>
  <c r="G25" i="9"/>
  <c r="I25" i="9" s="1"/>
  <c r="J25" i="9" s="1"/>
  <c r="G15" i="10"/>
  <c r="I15" i="10" s="1"/>
  <c r="J15" i="10" s="1"/>
  <c r="G20" i="10"/>
  <c r="I20" i="10" s="1"/>
  <c r="J20" i="10" s="1"/>
  <c r="G13" i="10"/>
  <c r="I13" i="10" s="1"/>
  <c r="J13" i="10" s="1"/>
  <c r="G22" i="10"/>
  <c r="I22" i="10" s="1"/>
  <c r="J22" i="10" s="1"/>
  <c r="G26" i="10"/>
  <c r="I26" i="10" s="1"/>
  <c r="J26" i="10" s="1"/>
  <c r="G35" i="10"/>
  <c r="I35" i="10" s="1"/>
  <c r="J35" i="10" s="1"/>
  <c r="G36" i="10"/>
  <c r="I36" i="10" s="1"/>
  <c r="J36" i="10" s="1"/>
  <c r="G15" i="9"/>
  <c r="I15" i="9" s="1"/>
  <c r="J15" i="9" s="1"/>
  <c r="G20" i="9"/>
  <c r="I20" i="9" s="1"/>
  <c r="J20" i="9" s="1"/>
  <c r="G13" i="9"/>
  <c r="I13" i="9" s="1"/>
  <c r="J13" i="9" s="1"/>
  <c r="G22" i="9"/>
  <c r="I22" i="9" s="1"/>
  <c r="J22" i="9" s="1"/>
  <c r="G26" i="9"/>
  <c r="I26" i="9" s="1"/>
  <c r="J26" i="9" s="1"/>
  <c r="G34" i="9"/>
  <c r="I34" i="9" s="1"/>
  <c r="J34" i="9" s="1"/>
  <c r="G35" i="9"/>
  <c r="I35" i="9" s="1"/>
  <c r="J35" i="9" s="1"/>
  <c r="G36" i="9"/>
  <c r="I36" i="9" s="1"/>
  <c r="J36" i="9" s="1"/>
  <c r="H39" i="7"/>
  <c r="I39" i="7" s="1"/>
  <c r="J39" i="7" s="1"/>
  <c r="G39" i="7"/>
  <c r="F38" i="7"/>
  <c r="G38" i="7" s="1"/>
  <c r="J37" i="7"/>
  <c r="G37" i="7"/>
  <c r="H36" i="7"/>
  <c r="I36" i="7" s="1"/>
  <c r="J36" i="7" s="1"/>
  <c r="G36" i="7"/>
  <c r="J35" i="7"/>
  <c r="G35" i="7"/>
  <c r="J34" i="7"/>
  <c r="F34" i="7"/>
  <c r="H32" i="7"/>
  <c r="I32" i="7" s="1"/>
  <c r="J32" i="7" s="1"/>
  <c r="G32" i="7"/>
  <c r="F31" i="7"/>
  <c r="H30" i="7"/>
  <c r="I30" i="7" s="1"/>
  <c r="J30" i="7" s="1"/>
  <c r="G30" i="7"/>
  <c r="J29" i="7"/>
  <c r="G29" i="7"/>
  <c r="G28" i="7"/>
  <c r="H27" i="7"/>
  <c r="I27" i="7" s="1"/>
  <c r="J27" i="7" s="1"/>
  <c r="G27" i="7"/>
  <c r="H26" i="7"/>
  <c r="I26" i="7" s="1"/>
  <c r="J26" i="7" s="1"/>
  <c r="G26" i="7"/>
  <c r="G25" i="7"/>
  <c r="I25" i="7" s="1"/>
  <c r="J25" i="7" s="1"/>
  <c r="J24" i="7"/>
  <c r="G24" i="7"/>
  <c r="E23" i="7"/>
  <c r="F23" i="7" s="1"/>
  <c r="F22" i="7"/>
  <c r="E20" i="7"/>
  <c r="F20" i="7" s="1"/>
  <c r="J19" i="7"/>
  <c r="F19" i="7"/>
  <c r="E18" i="7"/>
  <c r="F18" i="7" s="1"/>
  <c r="E15" i="7"/>
  <c r="F15" i="7" s="1"/>
  <c r="E13" i="7"/>
  <c r="F13" i="7" s="1"/>
  <c r="E11" i="7"/>
  <c r="F11" i="7" s="1"/>
  <c r="G11" i="7" s="1"/>
  <c r="I11" i="7" s="1"/>
  <c r="J30" i="6"/>
  <c r="C37" i="6"/>
  <c r="H36" i="6"/>
  <c r="I36" i="6" s="1"/>
  <c r="J36" i="6" s="1"/>
  <c r="G36" i="6"/>
  <c r="F35" i="6"/>
  <c r="F34" i="6"/>
  <c r="E33" i="6"/>
  <c r="F33" i="6" s="1"/>
  <c r="H32" i="6"/>
  <c r="I32" i="6" s="1"/>
  <c r="J32" i="6" s="1"/>
  <c r="G32" i="6"/>
  <c r="J31" i="6"/>
  <c r="G31" i="6"/>
  <c r="G30" i="6"/>
  <c r="H29" i="6"/>
  <c r="I29" i="6" s="1"/>
  <c r="J29" i="6" s="1"/>
  <c r="G29" i="6"/>
  <c r="H28" i="6"/>
  <c r="I28" i="6" s="1"/>
  <c r="J28" i="6" s="1"/>
  <c r="G28" i="6"/>
  <c r="G27" i="6"/>
  <c r="I27" i="6" s="1"/>
  <c r="J27" i="6" s="1"/>
  <c r="J26" i="6"/>
  <c r="G26" i="6"/>
  <c r="E25" i="6"/>
  <c r="F25" i="6" s="1"/>
  <c r="G25" i="6" s="1"/>
  <c r="F24" i="6"/>
  <c r="G24" i="6" s="1"/>
  <c r="G23" i="6"/>
  <c r="I23" i="6" s="1"/>
  <c r="J23" i="6" s="1"/>
  <c r="E22" i="6"/>
  <c r="F22" i="6" s="1"/>
  <c r="E20" i="6"/>
  <c r="F20" i="6" s="1"/>
  <c r="J19" i="6"/>
  <c r="F19" i="6"/>
  <c r="E18" i="6"/>
  <c r="F18" i="6" s="1"/>
  <c r="E15" i="6"/>
  <c r="F15" i="6" s="1"/>
  <c r="E13" i="6"/>
  <c r="F13" i="6" s="1"/>
  <c r="G13" i="6" s="1"/>
  <c r="E11" i="6"/>
  <c r="F11" i="6" s="1"/>
  <c r="G11" i="6" s="1"/>
  <c r="I11" i="6" s="1"/>
  <c r="E25" i="5"/>
  <c r="F25" i="5" s="1"/>
  <c r="F19" i="5"/>
  <c r="E22" i="5"/>
  <c r="F22" i="5" s="1"/>
  <c r="G22" i="5" s="1"/>
  <c r="H30" i="5"/>
  <c r="I30" i="5" s="1"/>
  <c r="J30" i="5" s="1"/>
  <c r="E24" i="5"/>
  <c r="F24" i="5" s="1"/>
  <c r="E33" i="5"/>
  <c r="F33" i="5" s="1"/>
  <c r="G33" i="5" s="1"/>
  <c r="E13" i="5"/>
  <c r="F13" i="5" s="1"/>
  <c r="H36" i="5"/>
  <c r="I36" i="5" s="1"/>
  <c r="J36" i="5" s="1"/>
  <c r="G36" i="5"/>
  <c r="F35" i="5"/>
  <c r="F34" i="5"/>
  <c r="H32" i="5"/>
  <c r="I32" i="5" s="1"/>
  <c r="J32" i="5" s="1"/>
  <c r="G32" i="5"/>
  <c r="J31" i="5"/>
  <c r="G31" i="5"/>
  <c r="G30" i="5"/>
  <c r="H29" i="5"/>
  <c r="I29" i="5" s="1"/>
  <c r="J29" i="5" s="1"/>
  <c r="G29" i="5"/>
  <c r="G28" i="5"/>
  <c r="I28" i="5" s="1"/>
  <c r="J28" i="5" s="1"/>
  <c r="J27" i="5"/>
  <c r="G27" i="5"/>
  <c r="F23" i="5"/>
  <c r="G23" i="5" s="1"/>
  <c r="E20" i="5"/>
  <c r="F20" i="5" s="1"/>
  <c r="G20" i="5" s="1"/>
  <c r="J19" i="5"/>
  <c r="E18" i="5"/>
  <c r="F18" i="5" s="1"/>
  <c r="E15" i="5"/>
  <c r="F15" i="5" s="1"/>
  <c r="E11" i="5"/>
  <c r="H28" i="4"/>
  <c r="I28" i="4" s="1"/>
  <c r="J28" i="4" s="1"/>
  <c r="F27" i="4"/>
  <c r="G27" i="4" s="1"/>
  <c r="F26" i="4"/>
  <c r="G26" i="4" s="1"/>
  <c r="H25" i="4"/>
  <c r="I25" i="4" s="1"/>
  <c r="J25" i="4" s="1"/>
  <c r="J24" i="4"/>
  <c r="H23" i="4"/>
  <c r="I23" i="4" s="1"/>
  <c r="J23" i="4" s="1"/>
  <c r="G22" i="4"/>
  <c r="I22" i="4" s="1"/>
  <c r="J22" i="4" s="1"/>
  <c r="J21" i="4"/>
  <c r="F20" i="4"/>
  <c r="G20" i="4" s="1"/>
  <c r="E18" i="4"/>
  <c r="F18" i="4" s="1"/>
  <c r="E16" i="4"/>
  <c r="F16" i="4" s="1"/>
  <c r="G28" i="4"/>
  <c r="G25" i="4"/>
  <c r="G24" i="4"/>
  <c r="G23" i="4"/>
  <c r="G21" i="4"/>
  <c r="J17" i="4"/>
  <c r="E13" i="4"/>
  <c r="F13" i="4" s="1"/>
  <c r="G13" i="4" s="1"/>
  <c r="I13" i="4" s="1"/>
  <c r="J13" i="4" s="1"/>
  <c r="G18" i="4" l="1"/>
  <c r="I18" i="4" s="1"/>
  <c r="J18" i="4" s="1"/>
  <c r="I26" i="4"/>
  <c r="J26" i="4" s="1"/>
  <c r="I27" i="4"/>
  <c r="J27" i="4" s="1"/>
  <c r="G25" i="5"/>
  <c r="I25" i="5" s="1"/>
  <c r="J25" i="5" s="1"/>
  <c r="I20" i="4"/>
  <c r="J20" i="4" s="1"/>
  <c r="J38" i="9"/>
  <c r="I38" i="7"/>
  <c r="J38" i="7" s="1"/>
  <c r="G20" i="7"/>
  <c r="I20" i="7" s="1"/>
  <c r="J20" i="7" s="1"/>
  <c r="G15" i="7"/>
  <c r="I15" i="7" s="1"/>
  <c r="J15" i="7" s="1"/>
  <c r="G13" i="7"/>
  <c r="I13" i="7" s="1"/>
  <c r="J13" i="7" s="1"/>
  <c r="G18" i="7"/>
  <c r="I18" i="7" s="1"/>
  <c r="J18" i="7" s="1"/>
  <c r="G22" i="7"/>
  <c r="I22" i="7" s="1"/>
  <c r="J22" i="7" s="1"/>
  <c r="G23" i="7"/>
  <c r="I23" i="7" s="1"/>
  <c r="J23" i="7" s="1"/>
  <c r="G31" i="7"/>
  <c r="I31" i="7" s="1"/>
  <c r="J31" i="7" s="1"/>
  <c r="G20" i="6"/>
  <c r="I20" i="6" s="1"/>
  <c r="J20" i="6" s="1"/>
  <c r="G15" i="6"/>
  <c r="I15" i="6" s="1"/>
  <c r="J15" i="6" s="1"/>
  <c r="I13" i="6"/>
  <c r="J13" i="6" s="1"/>
  <c r="I24" i="6"/>
  <c r="J24" i="6" s="1"/>
  <c r="I25" i="6"/>
  <c r="J25" i="6" s="1"/>
  <c r="G18" i="6"/>
  <c r="I18" i="6" s="1"/>
  <c r="J18" i="6" s="1"/>
  <c r="G22" i="6"/>
  <c r="I22" i="6" s="1"/>
  <c r="J22" i="6" s="1"/>
  <c r="G33" i="6"/>
  <c r="I33" i="6" s="1"/>
  <c r="J33" i="6" s="1"/>
  <c r="G34" i="6"/>
  <c r="I34" i="6" s="1"/>
  <c r="J34" i="6" s="1"/>
  <c r="G35" i="6"/>
  <c r="I35" i="6" s="1"/>
  <c r="J35" i="6" s="1"/>
  <c r="I20" i="5"/>
  <c r="J20" i="5" s="1"/>
  <c r="I22" i="5"/>
  <c r="J22" i="5" s="1"/>
  <c r="G13" i="5"/>
  <c r="I13" i="5" s="1"/>
  <c r="J13" i="5" s="1"/>
  <c r="G24" i="5"/>
  <c r="I24" i="5" s="1"/>
  <c r="I33" i="5"/>
  <c r="J33" i="5" s="1"/>
  <c r="I23" i="5"/>
  <c r="J23" i="5" s="1"/>
  <c r="G15" i="5"/>
  <c r="I15" i="5" s="1"/>
  <c r="J15" i="5" s="1"/>
  <c r="F11" i="5"/>
  <c r="G11" i="5" s="1"/>
  <c r="I11" i="5" s="1"/>
  <c r="G18" i="5"/>
  <c r="I18" i="5" s="1"/>
  <c r="J18" i="5" s="1"/>
  <c r="G34" i="5"/>
  <c r="I34" i="5" s="1"/>
  <c r="J34" i="5" s="1"/>
  <c r="G35" i="5"/>
  <c r="I35" i="5" s="1"/>
  <c r="J35" i="5" s="1"/>
  <c r="G16" i="4"/>
  <c r="I16" i="4" s="1"/>
  <c r="J16" i="4" s="1"/>
  <c r="E12" i="4"/>
  <c r="C29" i="4"/>
  <c r="J29" i="4" l="1"/>
  <c r="F12" i="4"/>
  <c r="G12" i="4" s="1"/>
  <c r="I12" i="4" s="1"/>
  <c r="J24" i="5"/>
  <c r="J37" i="5" s="1"/>
  <c r="J37" i="6"/>
</calcChain>
</file>

<file path=xl/sharedStrings.xml><?xml version="1.0" encoding="utf-8"?>
<sst xmlns="http://schemas.openxmlformats.org/spreadsheetml/2006/main" count="1302" uniqueCount="272">
  <si>
    <t>Група централізованого  господарського обслуговування</t>
  </si>
  <si>
    <t>Централізована бухгалтерія</t>
  </si>
  <si>
    <t>Кількість  ставок</t>
  </si>
  <si>
    <t>Оклад</t>
  </si>
  <si>
    <t>Підвищення оплати праці 10%</t>
  </si>
  <si>
    <t>Надбавка           за шкідливі умови</t>
  </si>
  <si>
    <t>Разом (грн.)</t>
  </si>
  <si>
    <t>Директор школи 15р.</t>
  </si>
  <si>
    <t>Заступник директора з навчальної,навчально-виховної роботи.</t>
  </si>
  <si>
    <t>Керівник гуртка 9-12р.</t>
  </si>
  <si>
    <t>Завідувач  господарства 7-8р.</t>
  </si>
  <si>
    <t>Педагог-організатор;</t>
  </si>
  <si>
    <t>педагог соціальний 10-14р</t>
  </si>
  <si>
    <t>Секретар-друкарка5р.</t>
  </si>
  <si>
    <t>Бібліотекар-8-11р.</t>
  </si>
  <si>
    <t>Асистент вчителя 12р.</t>
  </si>
  <si>
    <t>Гардеробник</t>
  </si>
  <si>
    <t>Робітник з комплексного обслуговування  й ремонту будинків 2-5р.</t>
  </si>
  <si>
    <t>Машиніст(кочегар) котельні.оператор газової котельні. 2-5р</t>
  </si>
  <si>
    <t>Сестра медична6-9р</t>
  </si>
  <si>
    <t>Кухар2-6р.</t>
  </si>
  <si>
    <t>Підсобний робітник</t>
  </si>
  <si>
    <t>Двірник</t>
  </si>
  <si>
    <t>Сторож1.</t>
  </si>
  <si>
    <t>Прибиральник службових приміщень 1р.</t>
  </si>
  <si>
    <t>Практичний психолог</t>
  </si>
  <si>
    <t>Вихователь дит.садка 10-14р.</t>
  </si>
  <si>
    <t>Муз.керівник 9-12р</t>
  </si>
  <si>
    <t>Помічник вихователя5р.</t>
  </si>
  <si>
    <t xml:space="preserve"> </t>
  </si>
  <si>
    <t>Всього</t>
  </si>
  <si>
    <t>Педагог соціальний 10-14р</t>
  </si>
  <si>
    <t>Вихователь ГПД</t>
  </si>
  <si>
    <t>Лаборант 5р.</t>
  </si>
  <si>
    <t>Приміщення  с.Красноліси</t>
  </si>
  <si>
    <t>Педагог-соціальний; психолог</t>
  </si>
  <si>
    <t>Вихователь ГПД  10-14р.</t>
  </si>
  <si>
    <t>Педагог-організатор;10-14р.</t>
  </si>
  <si>
    <t>Вихователь д.с. 10-14р.</t>
  </si>
  <si>
    <t>Секретар-друкарка</t>
  </si>
  <si>
    <t>Секретар-друкарка  5р.</t>
  </si>
  <si>
    <t>Завідувач філ опорної школи 14-15р.</t>
  </si>
  <si>
    <t>Заступник завідувача філії з  навчальної , навчально- виховної роботи в опорній школі</t>
  </si>
  <si>
    <t>Зав .бліотекою-8-11р.</t>
  </si>
  <si>
    <t>Інженер-електронік 6-10р.</t>
  </si>
  <si>
    <t>Сквирський академічний ліцей №2 Сквирської міської ради Київської області</t>
  </si>
  <si>
    <t>Директор школи 17р.</t>
  </si>
  <si>
    <t>Фахівець з охорони праці5-7р.</t>
  </si>
  <si>
    <t>Сторож (охоронець) 1р.</t>
  </si>
  <si>
    <t>Електромонтер з ремонту та обслуговування  електроустаткування</t>
  </si>
  <si>
    <t>Машиніст (кочегар) котельні, оператор газової котельні 5р.</t>
  </si>
  <si>
    <t>Помічник вихователя 5р.</t>
  </si>
  <si>
    <t>Муз.керівник 9-12р.</t>
  </si>
  <si>
    <t>Машиніст (кочегар ) котельні, оператор газової котельні 2-5р.</t>
  </si>
  <si>
    <t>Сквирський  навчально-виховний  комплекс "заклад  загальної  середньої освіти  І-ІІІст.№5 - заклад дошкільної освіти" Сквирської міської ради Київської області</t>
  </si>
  <si>
    <t>Машиніст (кочегар) котельні,оператор газової котельні 5р.</t>
  </si>
  <si>
    <t>Машиніст ( оператор газових котелень)</t>
  </si>
  <si>
    <t>Асистент вихователя</t>
  </si>
  <si>
    <t>Директор (завідувач) 14-16-р.</t>
  </si>
  <si>
    <t>Сестра  медична старша 6-9р.</t>
  </si>
  <si>
    <t>Практичний психолог 10-14р.</t>
  </si>
  <si>
    <t>Учитель-логопед  10-14р.</t>
  </si>
  <si>
    <t>Завідувач господарством 7-8р.</t>
  </si>
  <si>
    <t>Слюсар-електромонтер 2-5р.</t>
  </si>
  <si>
    <t>Вихователь-методист 10-14р.</t>
  </si>
  <si>
    <t>Інструктор з фізкультури 9-12р.</t>
  </si>
  <si>
    <t>Вихователь  10-14р.</t>
  </si>
  <si>
    <t>Двірник 1р.</t>
  </si>
  <si>
    <t>Каштелян 2р.</t>
  </si>
  <si>
    <t>Сквирський заклад дошкільної освіти (ясла-садок) комбінованого  типу "Світанок"  №1 Сквирської міської ради Київської області</t>
  </si>
  <si>
    <t>Сквирський заклад дошкільної освіти (ясла-садок) комбінованого  типу  №2 "Малятко" Сквирської міської ради Київської області</t>
  </si>
  <si>
    <t>Помічник вихователя 5-6р.</t>
  </si>
  <si>
    <t>Помічник вихователя5-6р.</t>
  </si>
  <si>
    <t>Сквирський заклад дошкільної освіти (ясла-садок) №5 "Калинка" Сквирської міської ради Київської області</t>
  </si>
  <si>
    <t>Сторож 1р</t>
  </si>
  <si>
    <t>Сквирський заклад дошкільної освіти (ясла-садок) комбінованого  типу  №6 "Ромашка" Сквирської міської ради Київської області</t>
  </si>
  <si>
    <t>Діловод 4р.</t>
  </si>
  <si>
    <t>Комірник 2р.</t>
  </si>
  <si>
    <t>Асистент  вихователя 10-12р.</t>
  </si>
  <si>
    <t>Сторож  1р.</t>
  </si>
  <si>
    <t>Рудянський заклад дошкільної освіти (ясла-садок)  "Сонечко" Сквирської міської ради Київської області</t>
  </si>
  <si>
    <t>Комунальний заклад  Сквирської міської  ради " Сквирський центр профісійного розвитку педпгогічних працівників"</t>
  </si>
  <si>
    <t>Директор 15р.</t>
  </si>
  <si>
    <t>Консультант  10-14р.</t>
  </si>
  <si>
    <t>Психолог 10-14р.</t>
  </si>
  <si>
    <t>Директор  15-17-р.</t>
  </si>
  <si>
    <t>Вчитель-логопед  10-14р.</t>
  </si>
  <si>
    <t>Медична сестра  6-9р.</t>
  </si>
  <si>
    <t xml:space="preserve">Підвищення заробітної плати25% </t>
  </si>
  <si>
    <t xml:space="preserve">Доплата  за вислугу років   30%  </t>
  </si>
  <si>
    <t>Комунальний заклад  Сквирської міської  ради " Сквирський інклюзивний центр"</t>
  </si>
  <si>
    <t>Заступник головного бухгалтера</t>
  </si>
  <si>
    <t>Головний бухгалтер  10р.</t>
  </si>
  <si>
    <t>Бухгалтер 8-10р.</t>
  </si>
  <si>
    <t>Головний економіст 10р</t>
  </si>
  <si>
    <t>Економіст 8-10р.</t>
  </si>
  <si>
    <t>Керівник групи централізованого  господарського  обслуговування  10р.</t>
  </si>
  <si>
    <t>Інженер з охорони праці 7-10р.</t>
  </si>
  <si>
    <r>
      <t>Економіст(</t>
    </r>
    <r>
      <rPr>
        <sz val="8"/>
        <color theme="1"/>
        <rFont val="Times New Roman"/>
        <family val="1"/>
        <charset val="204"/>
      </rPr>
      <t xml:space="preserve"> з питань енергетичного менеджменту  та моніторингу енергоспоживання 7-10р)</t>
    </r>
  </si>
  <si>
    <r>
      <t xml:space="preserve">Технолог </t>
    </r>
    <r>
      <rPr>
        <sz val="8"/>
        <color theme="1"/>
        <rFont val="Times New Roman"/>
        <family val="1"/>
        <charset val="204"/>
      </rPr>
      <t>( з організації дитячого харчування)7- 10р.</t>
    </r>
  </si>
  <si>
    <r>
      <t xml:space="preserve">Зав.кадрами </t>
    </r>
    <r>
      <rPr>
        <sz val="8"/>
        <color theme="1"/>
        <rFont val="Times New Roman"/>
        <family val="1"/>
        <charset val="204"/>
      </rPr>
      <t>( та  з питань  правового  забезпечення) 7-10р.</t>
    </r>
  </si>
  <si>
    <t>Юрист 7-10р.</t>
  </si>
  <si>
    <t>Водій 3р.</t>
  </si>
  <si>
    <t>Доплата класність 25%</t>
  </si>
  <si>
    <t>Доплата  за ненормований робочий день  25%</t>
  </si>
  <si>
    <t>Водій 2р.</t>
  </si>
  <si>
    <t>Водій 4</t>
  </si>
  <si>
    <t>Водій 5р.</t>
  </si>
  <si>
    <t>Механік 8р.</t>
  </si>
  <si>
    <t>Медична сестра 6-9р.</t>
  </si>
  <si>
    <t>Оператор газової котельні 2р.</t>
  </si>
  <si>
    <t>Прибиральник службових  приміщень 1р.</t>
  </si>
  <si>
    <t>Секретар-друкарка 5р.</t>
  </si>
  <si>
    <t>Діловод 5р.</t>
  </si>
  <si>
    <t>Бібліотекар 8-11р.</t>
  </si>
  <si>
    <t>Логопедичний пункт</t>
  </si>
  <si>
    <t>Вчитель-логопед 10-14р.</t>
  </si>
  <si>
    <t>Сквирська  дитячо-юнацька спортивна школа  ім.Воропая П.М. Сквирської міської ради  Київської області</t>
  </si>
  <si>
    <t>Надбавка за вислугу років  10-30%</t>
  </si>
  <si>
    <t>Заступник директора</t>
  </si>
  <si>
    <t>Робітник з комплексного обслуговування  будинків 4р.</t>
  </si>
  <si>
    <t>Прибиральник службових приміщень 2р.</t>
  </si>
  <si>
    <t>Сестра медична 6-9р.</t>
  </si>
  <si>
    <t>Сторож 1р.</t>
  </si>
  <si>
    <t>Секретар -друкарка 5р.</t>
  </si>
  <si>
    <t>Доплата  за вислугу років     10-30%</t>
  </si>
  <si>
    <t>Надбавка    за шкідливі умови 10-12%</t>
  </si>
  <si>
    <t>Разом  фонд зар.плати  за місяць  (грн.)</t>
  </si>
  <si>
    <t>Буківський навчально-виховний  комплекс " заклад  загальної  середньої освіти І-ІІІ ст.- заклад дошкільної освіти "  Сквирської  міської ради Київської області</t>
  </si>
  <si>
    <t>Горобіївський навчально-виховний комплекс "заклад  загальної середньої освіти І-ІІІст.-заклад дошкільної освіти" Сквирської міської ради Київської області</t>
  </si>
  <si>
    <t>Разом фонд заробітної плати за місяць (грн.)</t>
  </si>
  <si>
    <t>Дулицький навчально-виховний комплекс " заклад загальної  середньої  освіти  І-ІІІст.- заклад дошкільної освіти " Сквирської міської ради київської області</t>
  </si>
  <si>
    <t>Оріховеький навчально-виховний  комплекс " заклад загальної середньої освіти І-ІІІст.-заклад дошкільної освіти" Сквирської  міської ради Київської області</t>
  </si>
  <si>
    <t>Шамраївський навчально-виховний комплекс  "заклад  загальної середньої освіти І-ІІІ ст.-заклад дошкільної освіти " Сквирської  міської  ради Київської  області</t>
  </si>
  <si>
    <t>Пустоварівський   навчально-виховний комплекс  "заклад  загальної середньої освіти І-ІІІст.- заклад дошкільної освіти  " Сквирської міської ради Київської області</t>
  </si>
  <si>
    <t>Сквирський заклад загальної  середньої  освіти і-ІІІст. №1 ім.М.Ольшевського Сквирської  міської ради Київської області</t>
  </si>
  <si>
    <t>Сквирський заклад загальної  середньої освіти  І-ІІІст. №3 імені Петра Тисьменного Сквирської  міської ради Київської області</t>
  </si>
  <si>
    <t>Сквирський академічний ліцей  інформаційних технологій "Перспектива" Сквирської міської ради Київської області</t>
  </si>
  <si>
    <t>Сквирський академічний ліцей  Сквирської міської ради Київської області</t>
  </si>
  <si>
    <t>Сквирський заклад дошкільної освіти (ясла-садок) №3 "Берізка" Сквирської міської ради Київської області</t>
  </si>
  <si>
    <t>Методист  10-14р.</t>
  </si>
  <si>
    <t>Сквирський центр дитячої юнацької творчості Сквирської міської ради Київської області</t>
  </si>
  <si>
    <t>Педагог-організатор  10-14р.</t>
  </si>
  <si>
    <t>Заступник директора з адміністративно-господарської частини  -10%</t>
  </si>
  <si>
    <t>Директор15р.</t>
  </si>
  <si>
    <t>Педагог соціальний -10-14р.</t>
  </si>
  <si>
    <t>Практичний психолог   10-14р.</t>
  </si>
  <si>
    <t>Вихователь 10-14р.</t>
  </si>
  <si>
    <t>Музичний керівник  9-12р..</t>
  </si>
  <si>
    <t>Завідувач господарства 8р.</t>
  </si>
  <si>
    <t>Кухар 2-6р.</t>
  </si>
  <si>
    <t>Підсобний робітник 1р.</t>
  </si>
  <si>
    <t>Машиніст по пранню білизни 2р.</t>
  </si>
  <si>
    <t>Звукорежисер 5р.</t>
  </si>
  <si>
    <t>станом на 01.09.2021р.</t>
  </si>
  <si>
    <t xml:space="preserve">  Кривошиїнський  навчально-виховний комплекс " заклад  загальної середньої освіти І-ІІІст. -заклад дошкільної освіти" Сквирської міської ради Київської області</t>
  </si>
  <si>
    <t>Підсобний працівник</t>
  </si>
  <si>
    <t>Вихователь,асистент вчителя 10- 12р.</t>
  </si>
  <si>
    <t>Асистент вчителя10- 12р.</t>
  </si>
  <si>
    <t>Асистент вихователя 10-12р.</t>
  </si>
  <si>
    <t>Вихователь 10-14</t>
  </si>
  <si>
    <t>Сестра медична 6-9р</t>
  </si>
  <si>
    <t>Самгородоцький навчально-виховний комлекс" заклад загальної   середньої освіти І-ІІІст -заклад    дошкільної освіти" Сквирської міської ради Київської області</t>
  </si>
  <si>
    <t>Антонівський  навчально-виховний комплекс "заклад загальної  освіти І-ІІст.- заклад дошкільної освіти " Сквирської міської ради Київської області</t>
  </si>
  <si>
    <t>Камяногребельська початкова школа Сквирської міської ради Київської області</t>
  </si>
  <si>
    <t>Шапіївська  початкова школа Сквирської міської ради Київської області</t>
  </si>
  <si>
    <t>Тхорівська початкова школа Сквирської міської ради Київської області</t>
  </si>
  <si>
    <t>Рогізнянська початкова школа Сквирської міської ради Київської області</t>
  </si>
  <si>
    <t>М.Лисовецький навчально-виховний комплекс "заклад  загальної середньої освіти І-ІІ ступенів  - заклад дошкільної освіти"  Сквирської міської ради Київської області</t>
  </si>
  <si>
    <t>Чубинецький навчально-виховний комплекс "заклад  загальної середньої освіти І-ІІ ступенів  - заклад дошкільної освіти"  Сквирської міської ради Київської області</t>
  </si>
  <si>
    <t>Вчитель дефектолог  10-14р.</t>
  </si>
  <si>
    <t>Вчитель -дефектолог 10-14р.</t>
  </si>
  <si>
    <t>Рудянська філія Шамраївського навчально-виховного комплексу " заклад  загальної середньої освіти і-Ііст." Сквирської міської ради Київської області</t>
  </si>
  <si>
    <t>Оклад з підвищенням</t>
  </si>
  <si>
    <t>Оклад з підвищенням та надбавками</t>
  </si>
  <si>
    <t>Оклад з підвищеннями</t>
  </si>
  <si>
    <t>оклад з підвищеннями та надбавками</t>
  </si>
  <si>
    <t>Вчительь-дифектолог  10-14р.</t>
  </si>
  <si>
    <t>Вчитель-реабілітолог 10-14р.</t>
  </si>
  <si>
    <t xml:space="preserve">Голова Сквирської  міської ради </t>
  </si>
  <si>
    <t>Штатний розпис</t>
  </si>
  <si>
    <t>станом на 01.09.2021р</t>
  </si>
  <si>
    <t xml:space="preserve">Директор </t>
  </si>
  <si>
    <t xml:space="preserve">Головний економіст </t>
  </si>
  <si>
    <t>Г.ПОЛІЩУК</t>
  </si>
  <si>
    <t>Погоджено Голова профспілкового комітету</t>
  </si>
  <si>
    <t>К.ГРИГОРЕНКО</t>
  </si>
  <si>
    <t>В.ШЕВЧУК</t>
  </si>
  <si>
    <t>Л.ТУПАЙЛО</t>
  </si>
  <si>
    <t>Г.ГАВРОНСЬКА</t>
  </si>
  <si>
    <t>Т.КАЗМІРЧУК</t>
  </si>
  <si>
    <t>Н.ДЯЧУК</t>
  </si>
  <si>
    <t>Г.ЛИСЮК</t>
  </si>
  <si>
    <t>С.ГОНЧАРУК</t>
  </si>
  <si>
    <t>Г.ВОВКОТРУБ</t>
  </si>
  <si>
    <t>Л.САРАФЕНЮК</t>
  </si>
  <si>
    <t>В. СИЧ</t>
  </si>
  <si>
    <t>А.ВІИГІВСЬКА</t>
  </si>
  <si>
    <t>Т.ЗАРУДНЮК</t>
  </si>
  <si>
    <t>Л.АНТОНЯН</t>
  </si>
  <si>
    <t>Г.СОПІЖЕНКО</t>
  </si>
  <si>
    <t>Ю.НІКОЛАЄНКО</t>
  </si>
  <si>
    <t>В.КРУГЛІЙ</t>
  </si>
  <si>
    <t>С.СИДОРЕНКО</t>
  </si>
  <si>
    <t>О.ЛУЦЕНКО</t>
  </si>
  <si>
    <t>С.ОСКІЛКО</t>
  </si>
  <si>
    <t>Ю.КАРБІВСЬКА</t>
  </si>
  <si>
    <t>Н.ВОЙЦЕХІВСЬКА</t>
  </si>
  <si>
    <t>Л.КУЛЬБАБЕНКО</t>
  </si>
  <si>
    <t>Т.ДЗЕРА</t>
  </si>
  <si>
    <t>Н.МАЙОРКО</t>
  </si>
  <si>
    <t>Л.ЛУБКІВСЬКА</t>
  </si>
  <si>
    <t>О.ПОЛЬГУН</t>
  </si>
  <si>
    <t>Л.КОТЯЙ</t>
  </si>
  <si>
    <t>Інженер-програміст 7-10р.</t>
  </si>
  <si>
    <t>А.МАРКОВА</t>
  </si>
  <si>
    <t>С.ІЛЬЧЕНКО</t>
  </si>
  <si>
    <t>С.ІВАНЕЦЬ</t>
  </si>
  <si>
    <t>В. МАЛИНОВСЬКА</t>
  </si>
  <si>
    <t>О.ВИГІВСЬКА</t>
  </si>
  <si>
    <t xml:space="preserve">Рішення сесії  Сквирської   міської ради   від  30.09.2021року № </t>
  </si>
  <si>
    <t xml:space="preserve">                                                          В. ЛЕВІЦЬКА</t>
  </si>
  <si>
    <t>Сквирський дитячий  будинок "Надія"  Сквирської міської ради Київської області</t>
  </si>
  <si>
    <t>ПОГОДЖЕНО</t>
  </si>
  <si>
    <t>ЗАТВЕРДЖУЮ
штат у кількості 13,25ст.з місячним фондом  заробітної плати 73994 грн.
Начальник  відділу  освіти
                                 О.ЗАБОЛОТНИЙ</t>
  </si>
  <si>
    <t>ЗАТВЕРДЖУЮ
штат у кількості 18,75ст.з місячним фондом  заробітної плати 108899 грн.
Начальник  відділу  освіти
                                 О.ЗАБОЛОТНИЙ</t>
  </si>
  <si>
    <t>ЗАТВЕРДЖУЮ
штат у кількості 24ст.з місячним фондом  заробітної плати 143618 грн.
Начальник  відділу  освіти
                                 О.ЗАБОЛОТНИЙ</t>
  </si>
  <si>
    <t>ЗАТВЕРДЖУЮ
штат у кількості 25,3ст.з місячним фондом  заробітної плати 157850 грн.
Начальник  відділу  освіти
                                 О.ЗАБОЛОТНИЙ</t>
  </si>
  <si>
    <t>ЗАТВЕРДЖУЮ
штат у кількості 12,5ст.з місячним фондом  заробітної плати 69388 грн.
Начальник  відділу  освіти
                                 О.ЗАБОЛОТНИЙ</t>
  </si>
  <si>
    <t>ЗАТВЕРДЖУЮ
штат у кількості 16,75ст.з місячним фондом  заробітної плати 98503 грн.
Начальник  відділу  освіти
                                 О.ЗАБОЛОТНИЙ</t>
  </si>
  <si>
    <t>ЗАТВЕРДЖУЮ
штат у кількості 33ст.з місячним фондом  заробітної плати 207926 грн.
Начальник  відділу  освіти
                                 О.ЗАБОЛОТНИЙ</t>
  </si>
  <si>
    <t>ЗАТВЕРДЖУЮ
штат у кількості35,17ст.з місячним фондом  заробітної плати 229049 грн.
Начальник  відділу  освіти
                                 О.ЗАБОЛОТНИЙ</t>
  </si>
  <si>
    <t>ЗАТВЕРДЖУЮ
штат у кількості 23ст.з місячним фондом  заробітної плати 123100 грн.
Начальник  відділу  освіти
                                 О.ЗАБОЛОТНИЙ</t>
  </si>
  <si>
    <t>ЗАТВЕРДЖУЮ
штат у кількості8,75ст.з місячним фондом  заробітної плати 45956 грн.
Начальник  відділу  освіти
                                 О.ЗАБОЛОТНИЙ</t>
  </si>
  <si>
    <t>ЗАТВЕРДЖУЮ
штат у кількості 10,25ст.з місячним фондом  заробітної плати 54457 грн.
Начальник  відділу  освіти
                                 О.ЗАБОЛОТНИЙ</t>
  </si>
  <si>
    <t>ЗАТВЕРДЖУЮ
штат у кількості 9,25ст.з місячним фондом  заробітної плати 51821 грн.
Начальник  відділу  освіти
                                 О.ЗАБОЛОТНИЙ</t>
  </si>
  <si>
    <t>ЗАТВЕРДЖУЮ
штат у кількості 12ст.з місячним фондом  заробітної плати 67642 грн.
Начальник  відділу  освіти
                                 О.ЗАБОЛОТНИЙ</t>
  </si>
  <si>
    <t>ЗАТВЕРДЖУЮ
штат у кількості 8,5ст.з місячним фондом  заробітної плати 44909грн.
Начальник  відділу  освіти
                                 О.ЗАБОЛОТНИЙ</t>
  </si>
  <si>
    <t>ЗАТВЕРДЖУЮ
штат у кількості 14,25ст.з місячним фондом  заробітної плати 82936 грн.
Начальник  відділу  освіти
                                 О.ЗАБОЛОТНИЙ</t>
  </si>
  <si>
    <t>ЗАТВЕРДЖУЮ
штат у кількості 42,75ст.з місячним фондом  заробітної плати 285794грн.
Начальник  відділу  освіти
                                 О.ЗАБОЛОТНИЙ</t>
  </si>
  <si>
    <t>ЗАТВЕРДЖУЮ
штат у кількості 12,35ст.з місячним фондом  заробітної плати 73843грн.
Начальник  відділу  освіти
                                 О.ЗАБОЛОТНИЙ</t>
  </si>
  <si>
    <t>ЗАТВЕРДЖУЮ
штат у кількості 16,85ст.з місячним фондом  заробітної плати 101521 грн.
Начальник  відділу  освіти
                                 О.ЗАБОЛОТНИЙ</t>
  </si>
  <si>
    <t>ЗАТВЕРДЖУЮ
штат у кількості 15,75ст.з місячним фондом  заробітної плати 95889 грн.
Начальник  відділу  освіти
                                 О.ЗАБОЛОТНИЙ</t>
  </si>
  <si>
    <t>ЗАТВЕРДЖУЮ
штат у кількості 5,5ст.з місячним фондом  заробітної плати 51428 грн.
Начальник  відділу  освіти
                                 О.ЗАБОЛОТНИЙ</t>
  </si>
  <si>
    <t>ЗАТВЕРДЖУЮ
штат у кількості 11,5ст.з місячним фондом  заробітної плати 128505 грн.
Начальник  відділу  освіти
                                 О.ЗАБОЛОТНИЙ</t>
  </si>
  <si>
    <t>ЗАТВЕРДЖУЮ
штат у кількості 14ст.з місячним фондом  заробітної плати 67783 грн.
Начальник  відділу  освіти
                                 О.ЗАБОЛОТНИЙ</t>
  </si>
  <si>
    <t>ЗАТВЕРДЖУЮ
штат у кількості 5,5ст.з місячним фондом  заробітної плати 60979 грн.
Начальник  відділу  освіти
                                 О.ЗАБОЛОТНИЙ</t>
  </si>
  <si>
    <t>ЗАТВЕРДЖУЮ
штат у кількості 20,85ст.з місячним фондом  заробітної плати 114655 грн.
Начальник  відділу  освіти
                                 О.ЗАБОЛОТНИЙ</t>
  </si>
  <si>
    <t>ЗАТВЕРДЖУЮ
штат у кількості 26,5ст.з місячним фондом  заробітної плати 122942 грн.
Начальник  відділу  освіти
                                 О.ЗАБОЛОТНИЙ</t>
  </si>
  <si>
    <t>ЗАТВЕРДЖУЮ
штат у кількості 20,15ст.з місячним фондом  заробітної плати 136583 грн.
Начальник  відділу  освіти
                                 О.ЗАБОЛОТНИЙ</t>
  </si>
  <si>
    <t>ЗАТВЕРДЖУЮ
штат у кількості 22,25ст.з місячним фондом  заробітної плати 132759 грн.
Начальник  відділу  освіти
                                 О.ЗАБОЛОТНИЙ</t>
  </si>
  <si>
    <t>ЗАТВЕРДЖУЮ
штат у кількості 20,25ст.з місячним фондом  заробітної плати 114651 грн.
Начальник  відділу  освіти
                                 О.ЗАБОЛОТНИЙ</t>
  </si>
  <si>
    <t>ЗАТВЕРДЖУЮ
штат у кількості 9ст.з місячним фондом  заробітної плати 42273 грн.
Начальник  відділу  освіти
                                 О.ЗАБОЛОТНИЙ</t>
  </si>
  <si>
    <t>Шеф-кухар, кухар2-6р.</t>
  </si>
  <si>
    <t>ЗАТВЕРДЖУЮ
штат у кількості 51,5ст.з місячним фондом  заробітної плати 335067грн.
Начальник  відділу  освіти
                                 О.ЗАБОЛОТНИЙ</t>
  </si>
  <si>
    <t>ЗАТВЕРДЖУЮ
штат у кількості 22,25ст.з місячним фондом  заробітної плати 123184 грн.
Начальник  відділу  освіти
                                 О.ЗАБОЛОТНИЙ</t>
  </si>
  <si>
    <t>Директор школи 16р.</t>
  </si>
  <si>
    <t>Бібліотекар-8-12р.</t>
  </si>
  <si>
    <t>Зав .бліотекою-8-12р.</t>
  </si>
  <si>
    <t>ЗАТВЕРДЖУЮ
штат у кількості 20ст.з місячним фондом  заробітної плати 115952 грн.
Начальник  відділу  освіти
                                 О.ЗАБОЛОТНИЙ</t>
  </si>
  <si>
    <t xml:space="preserve">Рішення сесії  Сквирської   міської ради   від                .2021року № </t>
  </si>
  <si>
    <t>ЗАТВЕРДЖУЮ
штат у кількості 26ст.з місячним фондом  заробітної плати 158416 грн.
Начальник  відділу  освіти
                                 О.ЗАБОЛОТНИЙ</t>
  </si>
  <si>
    <t xml:space="preserve">Рішення сесії  Сквирської   міської ради   від                       2021року № </t>
  </si>
  <si>
    <t xml:space="preserve">Рішення сесії  Сквирської   міської ради   від                  2021року № </t>
  </si>
  <si>
    <t>ЗАТВЕРДЖУЮ
штат у кількості 27,5ст.з місячним фондом  заробітної плати 158219грн.
Начальник  відділу  освіти
                                 О.ЗАБОЛОТНИЙ</t>
  </si>
  <si>
    <t>ЗАТВЕРДЖУЮ
штат у кількості 10,5ст.з місячним фондом  заробітної плати 69356грн.
Начальник  відділу  освіти
                                 О.ЗАБОЛОТНИЙ</t>
  </si>
  <si>
    <t xml:space="preserve">Рішення сесії  Сквирської   міської ради   від                          2021року № </t>
  </si>
  <si>
    <t>Додаток  13</t>
  </si>
  <si>
    <t>Додаток  11</t>
  </si>
  <si>
    <t xml:space="preserve"> Додаток 8</t>
  </si>
  <si>
    <t>Додаток 9</t>
  </si>
  <si>
    <t>Додаток  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</si>
</sst>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7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12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" fontId="0" fillId="0" borderId="0" xfId="0" applyNumberFormat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/>
    <xf numFmtId="2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2" fontId="5" fillId="0" borderId="11" xfId="0" applyNumberFormat="1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0" borderId="0" xfId="0" applyFont="1" applyBorder="1" applyAlignment="1">
      <alignment horizontal="left" vertical="top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1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opLeftCell="A10" workbookViewId="0">
      <selection activeCell="A28" sqref="A28"/>
    </sheetView>
  </sheetViews>
  <sheetFormatPr defaultRowHeight="15" x14ac:dyDescent="0.25"/>
  <cols>
    <col min="1" max="1" width="4.42578125" customWidth="1"/>
    <col min="2" max="2" width="25.140625" style="5" customWidth="1"/>
    <col min="3" max="4" width="9.5703125" bestFit="1" customWidth="1"/>
    <col min="5" max="5" width="10.85546875" customWidth="1"/>
    <col min="6" max="6" width="9" customWidth="1"/>
    <col min="7" max="7" width="14" customWidth="1"/>
    <col min="8" max="8" width="11.28515625" customWidth="1"/>
    <col min="9" max="9" width="10.28515625" customWidth="1"/>
    <col min="10" max="10" width="9.7109375" customWidth="1"/>
  </cols>
  <sheetData>
    <row r="1" spans="1:10" ht="99" customHeight="1" x14ac:dyDescent="0.25">
      <c r="B1" s="126" t="s">
        <v>223</v>
      </c>
      <c r="C1" s="127"/>
      <c r="D1" s="127"/>
      <c r="F1" s="1"/>
      <c r="G1" s="170" t="s">
        <v>224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29"/>
      <c r="H2" s="129"/>
      <c r="I2" s="129"/>
    </row>
    <row r="3" spans="1:10" ht="19.5" customHeight="1" x14ac:dyDescent="0.25">
      <c r="B3" s="126" t="s">
        <v>179</v>
      </c>
      <c r="C3" s="127"/>
      <c r="D3" s="127"/>
      <c r="F3" s="9"/>
      <c r="G3" s="133"/>
      <c r="H3" s="158"/>
      <c r="I3" s="158"/>
    </row>
    <row r="4" spans="1:10" ht="19.5" customHeight="1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4.5" customHeight="1" x14ac:dyDescent="0.25"/>
    <row r="8" spans="1:10" ht="28.5" customHeight="1" x14ac:dyDescent="0.25">
      <c r="A8" s="169" t="s">
        <v>163</v>
      </c>
      <c r="B8" s="169"/>
      <c r="C8" s="169"/>
      <c r="D8" s="169"/>
      <c r="E8" s="169"/>
      <c r="F8" s="169"/>
      <c r="G8" s="169"/>
      <c r="H8" s="169"/>
      <c r="I8" s="169"/>
    </row>
    <row r="9" spans="1:10" ht="15.75" thickBot="1" x14ac:dyDescent="0.3"/>
    <row r="10" spans="1:10" ht="25.5" customHeight="1" x14ac:dyDescent="0.25">
      <c r="A10" s="152"/>
      <c r="B10" s="159"/>
      <c r="C10" s="161" t="s">
        <v>2</v>
      </c>
      <c r="D10" s="161" t="s">
        <v>3</v>
      </c>
      <c r="E10" s="161" t="s">
        <v>4</v>
      </c>
      <c r="F10" s="161" t="s">
        <v>173</v>
      </c>
      <c r="G10" s="163" t="s">
        <v>125</v>
      </c>
      <c r="H10" s="163" t="s">
        <v>126</v>
      </c>
      <c r="I10" s="163" t="s">
        <v>174</v>
      </c>
      <c r="J10" s="161" t="s">
        <v>127</v>
      </c>
    </row>
    <row r="11" spans="1:10" ht="15.75" thickBot="1" x14ac:dyDescent="0.3">
      <c r="A11" s="153"/>
      <c r="B11" s="160"/>
      <c r="C11" s="162"/>
      <c r="D11" s="162"/>
      <c r="E11" s="162"/>
      <c r="F11" s="162"/>
      <c r="G11" s="164"/>
      <c r="H11" s="164"/>
      <c r="I11" s="164"/>
      <c r="J11" s="162"/>
    </row>
    <row r="12" spans="1:10" ht="16.5" thickBot="1" x14ac:dyDescent="0.3">
      <c r="A12" s="3">
        <v>1</v>
      </c>
      <c r="B12" s="6" t="s">
        <v>7</v>
      </c>
      <c r="C12" s="17">
        <v>1</v>
      </c>
      <c r="D12" s="17">
        <v>6889</v>
      </c>
      <c r="E12" s="17">
        <f>D12*10%</f>
        <v>688.90000000000009</v>
      </c>
      <c r="F12" s="17">
        <f>D12+E12</f>
        <v>7577.9</v>
      </c>
      <c r="G12" s="17">
        <f>F12*30%</f>
        <v>2273.37</v>
      </c>
      <c r="H12" s="17"/>
      <c r="I12" s="17">
        <f>D12+E12+G12+H12</f>
        <v>9851.27</v>
      </c>
      <c r="J12" s="15">
        <v>9851</v>
      </c>
    </row>
    <row r="13" spans="1:10" ht="15.75" customHeight="1" x14ac:dyDescent="0.25">
      <c r="A13" s="152">
        <v>2</v>
      </c>
      <c r="B13" s="154" t="s">
        <v>8</v>
      </c>
      <c r="C13" s="156">
        <v>0.5</v>
      </c>
      <c r="D13" s="156">
        <v>6544</v>
      </c>
      <c r="E13" s="156">
        <f>D13*10%</f>
        <v>654.40000000000009</v>
      </c>
      <c r="F13" s="156">
        <f>D13+E13</f>
        <v>7198.4</v>
      </c>
      <c r="G13" s="156">
        <f>F13*30%</f>
        <v>2159.52</v>
      </c>
      <c r="H13" s="156"/>
      <c r="I13" s="156">
        <f>F13+G13</f>
        <v>9357.92</v>
      </c>
      <c r="J13" s="171">
        <f>I13*C13</f>
        <v>4678.96</v>
      </c>
    </row>
    <row r="14" spans="1:10" x14ac:dyDescent="0.25">
      <c r="A14" s="166"/>
      <c r="B14" s="167"/>
      <c r="C14" s="168"/>
      <c r="D14" s="168"/>
      <c r="E14" s="168"/>
      <c r="F14" s="168"/>
      <c r="G14" s="168"/>
      <c r="H14" s="168"/>
      <c r="I14" s="168"/>
      <c r="J14" s="173"/>
    </row>
    <row r="15" spans="1:10" ht="15.75" thickBot="1" x14ac:dyDescent="0.3">
      <c r="A15" s="153"/>
      <c r="B15" s="155"/>
      <c r="C15" s="157"/>
      <c r="D15" s="157"/>
      <c r="E15" s="157"/>
      <c r="F15" s="157"/>
      <c r="G15" s="157"/>
      <c r="H15" s="157"/>
      <c r="I15" s="157"/>
      <c r="J15" s="172"/>
    </row>
    <row r="16" spans="1:10" ht="16.5" thickBot="1" x14ac:dyDescent="0.3">
      <c r="A16" s="3">
        <v>3</v>
      </c>
      <c r="B16" s="6" t="s">
        <v>9</v>
      </c>
      <c r="C16" s="17">
        <v>0.5</v>
      </c>
      <c r="D16" s="17">
        <v>5660</v>
      </c>
      <c r="E16" s="17">
        <f>D16*10%</f>
        <v>566</v>
      </c>
      <c r="F16" s="17">
        <f>D16+E16</f>
        <v>6226</v>
      </c>
      <c r="G16" s="17">
        <f>F16*30%</f>
        <v>1867.8</v>
      </c>
      <c r="H16" s="17"/>
      <c r="I16" s="17">
        <f>F16+G16</f>
        <v>8093.8</v>
      </c>
      <c r="J16" s="15">
        <f>I16*C16</f>
        <v>4046.9</v>
      </c>
    </row>
    <row r="17" spans="1:10" ht="30.75" thickBot="1" x14ac:dyDescent="0.3">
      <c r="A17" s="3">
        <v>4</v>
      </c>
      <c r="B17" s="6" t="s">
        <v>10</v>
      </c>
      <c r="C17" s="17">
        <v>0.5</v>
      </c>
      <c r="D17" s="17">
        <v>4379</v>
      </c>
      <c r="E17" s="17"/>
      <c r="F17" s="17"/>
      <c r="G17" s="17"/>
      <c r="H17" s="17"/>
      <c r="I17" s="17"/>
      <c r="J17" s="15">
        <f>D17*C17</f>
        <v>2189.5</v>
      </c>
    </row>
    <row r="18" spans="1:10" ht="15.75" customHeight="1" x14ac:dyDescent="0.25">
      <c r="A18" s="152">
        <v>5</v>
      </c>
      <c r="B18" s="7" t="s">
        <v>11</v>
      </c>
      <c r="C18" s="156">
        <v>0.5</v>
      </c>
      <c r="D18" s="156">
        <v>6461</v>
      </c>
      <c r="E18" s="156">
        <f>D18*10%</f>
        <v>646.1</v>
      </c>
      <c r="F18" s="156">
        <f>D18+E18</f>
        <v>7107.1</v>
      </c>
      <c r="G18" s="156">
        <f>F18*30%</f>
        <v>2132.13</v>
      </c>
      <c r="H18" s="156"/>
      <c r="I18" s="156">
        <f>F18+G18</f>
        <v>9239.23</v>
      </c>
      <c r="J18" s="171">
        <f>C18*I18</f>
        <v>4619.6149999999998</v>
      </c>
    </row>
    <row r="19" spans="1:10" ht="15.75" thickBot="1" x14ac:dyDescent="0.3">
      <c r="A19" s="153"/>
      <c r="B19" s="6" t="s">
        <v>12</v>
      </c>
      <c r="C19" s="157"/>
      <c r="D19" s="157"/>
      <c r="E19" s="157"/>
      <c r="F19" s="157"/>
      <c r="G19" s="157"/>
      <c r="H19" s="157"/>
      <c r="I19" s="157"/>
      <c r="J19" s="172"/>
    </row>
    <row r="20" spans="1:10" ht="16.5" thickBot="1" x14ac:dyDescent="0.3">
      <c r="A20" s="3">
        <v>6</v>
      </c>
      <c r="B20" s="6" t="s">
        <v>14</v>
      </c>
      <c r="C20" s="17">
        <v>0.5</v>
      </c>
      <c r="D20" s="17">
        <v>5260</v>
      </c>
      <c r="E20" s="17"/>
      <c r="F20" s="17">
        <f>D20+E20</f>
        <v>5260</v>
      </c>
      <c r="G20" s="17">
        <f t="shared" ref="G20:G28" si="0">F20*30%</f>
        <v>1578</v>
      </c>
      <c r="H20" s="17"/>
      <c r="I20" s="17">
        <f>F20+G20</f>
        <v>6838</v>
      </c>
      <c r="J20" s="15">
        <f t="shared" ref="J20:J28" si="1">C20*I20</f>
        <v>3419</v>
      </c>
    </row>
    <row r="21" spans="1:10" ht="45.75" thickBot="1" x14ac:dyDescent="0.3">
      <c r="A21" s="3">
        <v>7</v>
      </c>
      <c r="B21" s="6" t="s">
        <v>18</v>
      </c>
      <c r="C21" s="17">
        <v>2</v>
      </c>
      <c r="D21" s="17">
        <v>3631</v>
      </c>
      <c r="E21" s="17"/>
      <c r="F21" s="17"/>
      <c r="G21" s="17">
        <f t="shared" si="0"/>
        <v>0</v>
      </c>
      <c r="H21" s="17"/>
      <c r="I21" s="17"/>
      <c r="J21" s="15">
        <f>D21*C21</f>
        <v>7262</v>
      </c>
    </row>
    <row r="22" spans="1:10" ht="16.5" thickBot="1" x14ac:dyDescent="0.3">
      <c r="A22" s="3">
        <v>8</v>
      </c>
      <c r="B22" s="6" t="s">
        <v>19</v>
      </c>
      <c r="C22" s="17">
        <v>0.5</v>
      </c>
      <c r="D22" s="17">
        <v>4619</v>
      </c>
      <c r="E22" s="17"/>
      <c r="F22" s="17"/>
      <c r="G22" s="17">
        <f>D22*30%</f>
        <v>1385.7</v>
      </c>
      <c r="H22" s="17"/>
      <c r="I22" s="17">
        <f>D22+G22</f>
        <v>6004.7</v>
      </c>
      <c r="J22" s="15">
        <f t="shared" si="1"/>
        <v>3002.35</v>
      </c>
    </row>
    <row r="23" spans="1:10" ht="16.5" thickBot="1" x14ac:dyDescent="0.3">
      <c r="A23" s="3">
        <v>9</v>
      </c>
      <c r="B23" s="6" t="s">
        <v>20</v>
      </c>
      <c r="C23" s="17">
        <v>1.5</v>
      </c>
      <c r="D23" s="17">
        <v>3872</v>
      </c>
      <c r="E23" s="17"/>
      <c r="F23" s="17"/>
      <c r="G23" s="17">
        <f t="shared" si="0"/>
        <v>0</v>
      </c>
      <c r="H23" s="19">
        <f>D23*12%</f>
        <v>464.64</v>
      </c>
      <c r="I23" s="19">
        <f>D23+H23</f>
        <v>4336.6400000000003</v>
      </c>
      <c r="J23" s="15">
        <f t="shared" si="1"/>
        <v>6504.9600000000009</v>
      </c>
    </row>
    <row r="24" spans="1:10" ht="16.5" thickBot="1" x14ac:dyDescent="0.3">
      <c r="A24" s="3">
        <v>10</v>
      </c>
      <c r="B24" s="6" t="s">
        <v>23</v>
      </c>
      <c r="C24" s="17">
        <v>1</v>
      </c>
      <c r="D24" s="17">
        <v>2670</v>
      </c>
      <c r="E24" s="17"/>
      <c r="F24" s="17"/>
      <c r="G24" s="17">
        <f t="shared" si="0"/>
        <v>0</v>
      </c>
      <c r="H24" s="19"/>
      <c r="I24" s="19"/>
      <c r="J24" s="15">
        <f>2670*C24</f>
        <v>2670</v>
      </c>
    </row>
    <row r="25" spans="1:10" ht="30.75" thickBot="1" x14ac:dyDescent="0.3">
      <c r="A25" s="3">
        <v>11</v>
      </c>
      <c r="B25" s="6" t="s">
        <v>24</v>
      </c>
      <c r="C25" s="17">
        <v>2</v>
      </c>
      <c r="D25" s="17">
        <v>2670</v>
      </c>
      <c r="E25" s="17"/>
      <c r="F25" s="17"/>
      <c r="G25" s="17">
        <f t="shared" si="0"/>
        <v>0</v>
      </c>
      <c r="H25" s="19">
        <f>D25*10%</f>
        <v>267</v>
      </c>
      <c r="I25" s="19">
        <f>D25+H25</f>
        <v>2937</v>
      </c>
      <c r="J25" s="15">
        <f t="shared" si="1"/>
        <v>5874</v>
      </c>
    </row>
    <row r="26" spans="1:10" ht="30.75" thickBot="1" x14ac:dyDescent="0.3">
      <c r="A26" s="3">
        <v>12</v>
      </c>
      <c r="B26" s="6" t="s">
        <v>26</v>
      </c>
      <c r="C26" s="17">
        <v>1.5</v>
      </c>
      <c r="D26" s="17">
        <v>6461</v>
      </c>
      <c r="E26" s="17">
        <v>646</v>
      </c>
      <c r="F26" s="17">
        <f>D26+E26</f>
        <v>7107</v>
      </c>
      <c r="G26" s="17">
        <f t="shared" si="0"/>
        <v>2132.1</v>
      </c>
      <c r="H26" s="19"/>
      <c r="I26" s="19">
        <f>F26+G26</f>
        <v>9239.1</v>
      </c>
      <c r="J26" s="15">
        <f t="shared" si="1"/>
        <v>13858.650000000001</v>
      </c>
    </row>
    <row r="27" spans="1:10" ht="16.5" thickBot="1" x14ac:dyDescent="0.3">
      <c r="A27" s="3">
        <v>13</v>
      </c>
      <c r="B27" s="6" t="s">
        <v>27</v>
      </c>
      <c r="C27" s="17">
        <v>0.25</v>
      </c>
      <c r="D27" s="17">
        <v>5660</v>
      </c>
      <c r="E27" s="17">
        <v>566</v>
      </c>
      <c r="F27" s="17">
        <f>D27+E27</f>
        <v>6226</v>
      </c>
      <c r="G27" s="17">
        <f t="shared" si="0"/>
        <v>1867.8</v>
      </c>
      <c r="H27" s="19"/>
      <c r="I27" s="19">
        <f>F27+G27</f>
        <v>8093.8</v>
      </c>
      <c r="J27" s="15">
        <f t="shared" si="1"/>
        <v>2023.45</v>
      </c>
    </row>
    <row r="28" spans="1:10" ht="16.5" thickBot="1" x14ac:dyDescent="0.3">
      <c r="A28" s="3">
        <v>14</v>
      </c>
      <c r="B28" s="6" t="s">
        <v>28</v>
      </c>
      <c r="C28" s="17">
        <v>1</v>
      </c>
      <c r="D28" s="17">
        <v>3631</v>
      </c>
      <c r="E28" s="17"/>
      <c r="F28" s="17"/>
      <c r="G28" s="17">
        <f t="shared" si="0"/>
        <v>0</v>
      </c>
      <c r="H28" s="19">
        <f>D28*10%</f>
        <v>363.1</v>
      </c>
      <c r="I28" s="19">
        <f>D28+H28</f>
        <v>3994.1</v>
      </c>
      <c r="J28" s="15">
        <f t="shared" si="1"/>
        <v>3994.1</v>
      </c>
    </row>
    <row r="29" spans="1:10" ht="15.75" customHeight="1" x14ac:dyDescent="0.25">
      <c r="A29" s="152"/>
      <c r="B29" s="154" t="s">
        <v>30</v>
      </c>
      <c r="C29" s="156">
        <f>SUM(C12:C28)</f>
        <v>13.25</v>
      </c>
      <c r="D29" s="156"/>
      <c r="E29" s="156"/>
      <c r="F29" s="20"/>
      <c r="G29" s="156"/>
      <c r="H29" s="156"/>
      <c r="I29" s="20"/>
      <c r="J29" s="171">
        <f>SUM(J12:J28)</f>
        <v>73994.485000000001</v>
      </c>
    </row>
    <row r="30" spans="1:10" ht="15.75" customHeight="1" thickBot="1" x14ac:dyDescent="0.3">
      <c r="A30" s="153"/>
      <c r="B30" s="155"/>
      <c r="C30" s="157"/>
      <c r="D30" s="157"/>
      <c r="E30" s="157"/>
      <c r="F30" s="21"/>
      <c r="G30" s="157"/>
      <c r="H30" s="157"/>
      <c r="I30" s="21"/>
      <c r="J30" s="172"/>
    </row>
    <row r="32" spans="1:10" s="2" customFormat="1" x14ac:dyDescent="0.25">
      <c r="B32" s="131" t="s">
        <v>182</v>
      </c>
      <c r="C32" s="131"/>
      <c r="D32" s="131"/>
      <c r="E32" s="131"/>
      <c r="F32" s="131" t="s">
        <v>186</v>
      </c>
      <c r="G32" s="131"/>
      <c r="H32" s="128"/>
      <c r="I32" s="128"/>
    </row>
    <row r="33" spans="1:9" s="2" customFormat="1" x14ac:dyDescent="0.25">
      <c r="B33" s="131" t="s">
        <v>183</v>
      </c>
      <c r="C33" s="131"/>
      <c r="D33" s="131"/>
      <c r="E33" s="131"/>
      <c r="F33" s="131" t="s">
        <v>184</v>
      </c>
      <c r="G33" s="131"/>
      <c r="H33" s="128"/>
      <c r="I33" s="128"/>
    </row>
    <row r="34" spans="1:9" s="2" customFormat="1" x14ac:dyDescent="0.25">
      <c r="B34" s="131" t="s">
        <v>185</v>
      </c>
      <c r="C34" s="131"/>
      <c r="D34" s="131"/>
      <c r="E34" s="131"/>
      <c r="F34" s="131"/>
      <c r="G34" s="131"/>
      <c r="H34" s="128"/>
      <c r="I34" s="128"/>
    </row>
    <row r="35" spans="1:9" s="2" customFormat="1" x14ac:dyDescent="0.25">
      <c r="B35" s="131"/>
      <c r="C35" s="131"/>
      <c r="D35" s="131"/>
      <c r="E35" s="131"/>
      <c r="F35" s="131"/>
      <c r="G35" s="131"/>
    </row>
    <row r="36" spans="1:9" s="2" customFormat="1" x14ac:dyDescent="0.25"/>
    <row r="37" spans="1:9" s="2" customFormat="1" x14ac:dyDescent="0.25"/>
    <row r="38" spans="1:9" x14ac:dyDescent="0.25">
      <c r="A38" s="9"/>
      <c r="B38" s="9"/>
      <c r="C38" s="9"/>
      <c r="D38" s="9"/>
      <c r="E38" s="9"/>
    </row>
    <row r="39" spans="1:9" x14ac:dyDescent="0.25">
      <c r="A39" s="9"/>
      <c r="B39" s="9"/>
      <c r="C39" s="9"/>
      <c r="D39" s="9"/>
      <c r="E39" s="9"/>
    </row>
  </sheetData>
  <mergeCells count="42">
    <mergeCell ref="G1:I1"/>
    <mergeCell ref="J29:J30"/>
    <mergeCell ref="G10:G11"/>
    <mergeCell ref="C29:C30"/>
    <mergeCell ref="C18:C19"/>
    <mergeCell ref="E18:E19"/>
    <mergeCell ref="H29:H30"/>
    <mergeCell ref="J10:J11"/>
    <mergeCell ref="D13:D15"/>
    <mergeCell ref="E13:E15"/>
    <mergeCell ref="G13:G15"/>
    <mergeCell ref="H13:H15"/>
    <mergeCell ref="J13:J15"/>
    <mergeCell ref="C13:C15"/>
    <mergeCell ref="G29:G30"/>
    <mergeCell ref="J18:J19"/>
    <mergeCell ref="A13:A15"/>
    <mergeCell ref="B13:B15"/>
    <mergeCell ref="I13:I15"/>
    <mergeCell ref="A8:I8"/>
    <mergeCell ref="A18:A19"/>
    <mergeCell ref="I18:I19"/>
    <mergeCell ref="G18:G19"/>
    <mergeCell ref="F13:F15"/>
    <mergeCell ref="H18:H19"/>
    <mergeCell ref="F18:F19"/>
    <mergeCell ref="A29:A30"/>
    <mergeCell ref="B29:B30"/>
    <mergeCell ref="D29:D30"/>
    <mergeCell ref="E29:E30"/>
    <mergeCell ref="H3:I3"/>
    <mergeCell ref="A10:A11"/>
    <mergeCell ref="B10:B11"/>
    <mergeCell ref="C10:C11"/>
    <mergeCell ref="D10:D11"/>
    <mergeCell ref="E10:E11"/>
    <mergeCell ref="H10:H11"/>
    <mergeCell ref="I10:I11"/>
    <mergeCell ref="F10:F11"/>
    <mergeCell ref="A5:I5"/>
    <mergeCell ref="A6:I6"/>
    <mergeCell ref="D18:D19"/>
  </mergeCells>
  <pageMargins left="0.7" right="0.7" top="0.75" bottom="0.75" header="0.3" footer="0.3"/>
  <pageSetup paperSize="9" scale="7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opLeftCell="A10" workbookViewId="0">
      <selection activeCell="A32" sqref="A32"/>
    </sheetView>
  </sheetViews>
  <sheetFormatPr defaultRowHeight="15" x14ac:dyDescent="0.25"/>
  <cols>
    <col min="1" max="1" width="4.42578125" customWidth="1"/>
    <col min="2" max="2" width="25.140625" style="34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9.25" customHeight="1" x14ac:dyDescent="0.25">
      <c r="B1" s="126" t="s">
        <v>223</v>
      </c>
      <c r="C1" s="127"/>
      <c r="D1" s="127"/>
      <c r="F1" s="1"/>
      <c r="G1" s="170" t="s">
        <v>229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7" customHeight="1" x14ac:dyDescent="0.25">
      <c r="A7" s="169" t="s">
        <v>134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35">
        <v>1</v>
      </c>
      <c r="B11" s="6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36"/>
      <c r="B12" s="154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36">
        <v>2</v>
      </c>
      <c r="B13" s="167"/>
      <c r="C13" s="18">
        <v>0.5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4678.96</v>
      </c>
    </row>
    <row r="14" spans="1:10" ht="16.5" thickBot="1" x14ac:dyDescent="0.3">
      <c r="A14" s="36"/>
      <c r="B14" s="155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4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67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55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35">
        <v>4</v>
      </c>
      <c r="B18" s="6" t="s">
        <v>9</v>
      </c>
      <c r="C18" s="17">
        <v>0.5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4046.9</v>
      </c>
    </row>
    <row r="19" spans="1:10" ht="30.75" thickBot="1" x14ac:dyDescent="0.3">
      <c r="A19" s="35">
        <v>5</v>
      </c>
      <c r="B19" s="6" t="s">
        <v>10</v>
      </c>
      <c r="C19" s="17">
        <v>0.25</v>
      </c>
      <c r="D19" s="17">
        <v>4379</v>
      </c>
      <c r="E19" s="17"/>
      <c r="F19" s="17">
        <f t="shared" ref="F19:F20" si="0">D19+E19</f>
        <v>4379</v>
      </c>
      <c r="G19" s="17"/>
      <c r="H19" s="17"/>
      <c r="I19" s="17"/>
      <c r="J19" s="15">
        <f>D19*C19</f>
        <v>1094.75</v>
      </c>
    </row>
    <row r="20" spans="1:10" ht="16.5" customHeight="1" x14ac:dyDescent="0.25">
      <c r="A20" s="152">
        <v>6</v>
      </c>
      <c r="B20" s="7" t="s">
        <v>11</v>
      </c>
      <c r="C20" s="156">
        <v>0.5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4619.6149999999998</v>
      </c>
    </row>
    <row r="21" spans="1:10" ht="5.25" customHeight="1" thickBot="1" x14ac:dyDescent="0.3">
      <c r="A21" s="153"/>
      <c r="B21" s="6"/>
      <c r="C21" s="157"/>
      <c r="D21" s="157"/>
      <c r="E21" s="157"/>
      <c r="F21" s="157"/>
      <c r="G21" s="157"/>
      <c r="H21" s="157"/>
      <c r="I21" s="157"/>
      <c r="J21" s="172"/>
    </row>
    <row r="22" spans="1:10" ht="16.5" thickBot="1" x14ac:dyDescent="0.3">
      <c r="A22" s="35">
        <v>7</v>
      </c>
      <c r="B22" s="6" t="s">
        <v>14</v>
      </c>
      <c r="C22" s="17">
        <v>0.5</v>
      </c>
      <c r="D22" s="17">
        <v>5260</v>
      </c>
      <c r="E22" s="17"/>
      <c r="F22" s="17">
        <f>D22+E22</f>
        <v>5260</v>
      </c>
      <c r="G22" s="17">
        <f t="shared" ref="G22:G32" si="1">F22*30%</f>
        <v>1578</v>
      </c>
      <c r="H22" s="17"/>
      <c r="I22" s="17">
        <f>F22+G22</f>
        <v>6838</v>
      </c>
      <c r="J22" s="15">
        <f t="shared" ref="J22:J32" si="2">C22*I22</f>
        <v>3419</v>
      </c>
    </row>
    <row r="23" spans="1:10" ht="45.75" thickBot="1" x14ac:dyDescent="0.3">
      <c r="A23" s="35">
        <v>8</v>
      </c>
      <c r="B23" s="6" t="s">
        <v>17</v>
      </c>
      <c r="C23" s="17">
        <v>0.5</v>
      </c>
      <c r="D23" s="17">
        <v>3631</v>
      </c>
      <c r="E23" s="17"/>
      <c r="F23" s="17"/>
      <c r="G23" s="17">
        <f t="shared" si="1"/>
        <v>0</v>
      </c>
      <c r="H23" s="17"/>
      <c r="I23" s="17"/>
      <c r="J23" s="15">
        <f>D23*C23</f>
        <v>1815.5</v>
      </c>
    </row>
    <row r="24" spans="1:10" ht="16.5" thickBot="1" x14ac:dyDescent="0.3">
      <c r="A24" s="35">
        <v>9</v>
      </c>
      <c r="B24" s="6" t="s">
        <v>19</v>
      </c>
      <c r="C24" s="17">
        <v>1</v>
      </c>
      <c r="D24" s="17">
        <v>4619</v>
      </c>
      <c r="E24" s="17"/>
      <c r="F24" s="17"/>
      <c r="G24" s="17">
        <f>D24*30%</f>
        <v>1385.7</v>
      </c>
      <c r="H24" s="17"/>
      <c r="I24" s="17">
        <f>D24+G24</f>
        <v>6004.7</v>
      </c>
      <c r="J24" s="15">
        <f t="shared" si="2"/>
        <v>6004.7</v>
      </c>
    </row>
    <row r="25" spans="1:10" ht="16.5" thickBot="1" x14ac:dyDescent="0.3">
      <c r="A25" s="35">
        <v>10</v>
      </c>
      <c r="B25" s="6" t="s">
        <v>20</v>
      </c>
      <c r="C25" s="17">
        <v>1</v>
      </c>
      <c r="D25" s="17">
        <v>3872</v>
      </c>
      <c r="E25" s="17"/>
      <c r="F25" s="17"/>
      <c r="G25" s="17">
        <f t="shared" si="1"/>
        <v>0</v>
      </c>
      <c r="H25" s="19">
        <f>D25*12%</f>
        <v>464.64</v>
      </c>
      <c r="I25" s="19">
        <f>D25+H25</f>
        <v>4336.6400000000003</v>
      </c>
      <c r="J25" s="15">
        <f t="shared" si="2"/>
        <v>4336.6400000000003</v>
      </c>
    </row>
    <row r="26" spans="1:10" ht="16.5" thickBot="1" x14ac:dyDescent="0.3">
      <c r="A26" s="35">
        <v>11</v>
      </c>
      <c r="B26" s="6" t="s">
        <v>21</v>
      </c>
      <c r="C26" s="17">
        <v>1</v>
      </c>
      <c r="D26" s="22">
        <v>2670</v>
      </c>
      <c r="E26" s="17"/>
      <c r="F26" s="17"/>
      <c r="G26" s="17">
        <f t="shared" si="1"/>
        <v>0</v>
      </c>
      <c r="H26" s="19">
        <f>D26*12%</f>
        <v>320.39999999999998</v>
      </c>
      <c r="I26" s="19">
        <f>D26+H26</f>
        <v>2990.4</v>
      </c>
      <c r="J26" s="15">
        <f t="shared" si="2"/>
        <v>2990.4</v>
      </c>
    </row>
    <row r="27" spans="1:10" ht="16.5" thickBot="1" x14ac:dyDescent="0.3">
      <c r="A27" s="35">
        <v>12</v>
      </c>
      <c r="B27" s="6" t="s">
        <v>22</v>
      </c>
      <c r="C27" s="17">
        <v>0.5</v>
      </c>
      <c r="D27" s="17">
        <v>2670</v>
      </c>
      <c r="E27" s="17"/>
      <c r="F27" s="17"/>
      <c r="G27" s="17">
        <f t="shared" si="1"/>
        <v>0</v>
      </c>
      <c r="H27" s="19"/>
      <c r="I27" s="19"/>
      <c r="J27" s="15">
        <f>D27*C27</f>
        <v>1335</v>
      </c>
    </row>
    <row r="28" spans="1:10" ht="16.5" thickBot="1" x14ac:dyDescent="0.3">
      <c r="A28" s="35">
        <v>13</v>
      </c>
      <c r="B28" s="6" t="s">
        <v>23</v>
      </c>
      <c r="C28" s="17">
        <v>1.5</v>
      </c>
      <c r="D28" s="17">
        <v>2670</v>
      </c>
      <c r="E28" s="17"/>
      <c r="F28" s="17"/>
      <c r="G28" s="17">
        <f t="shared" si="1"/>
        <v>0</v>
      </c>
      <c r="H28" s="19"/>
      <c r="I28" s="19"/>
      <c r="J28" s="15">
        <f>2670*C28</f>
        <v>4005</v>
      </c>
    </row>
    <row r="29" spans="1:10" ht="30.75" thickBot="1" x14ac:dyDescent="0.3">
      <c r="A29" s="35">
        <v>14</v>
      </c>
      <c r="B29" s="6" t="s">
        <v>24</v>
      </c>
      <c r="C29" s="17">
        <v>2</v>
      </c>
      <c r="D29" s="17">
        <v>2670</v>
      </c>
      <c r="E29" s="17"/>
      <c r="F29" s="17"/>
      <c r="G29" s="17">
        <f t="shared" si="1"/>
        <v>0</v>
      </c>
      <c r="H29" s="19">
        <f>D29*10%</f>
        <v>267</v>
      </c>
      <c r="I29" s="19">
        <f>D29+H29</f>
        <v>2937</v>
      </c>
      <c r="J29" s="15">
        <f t="shared" si="2"/>
        <v>5874</v>
      </c>
    </row>
    <row r="30" spans="1:10" ht="30.75" thickBot="1" x14ac:dyDescent="0.3">
      <c r="A30" s="35">
        <v>15</v>
      </c>
      <c r="B30" s="6" t="s">
        <v>26</v>
      </c>
      <c r="C30" s="17">
        <v>3</v>
      </c>
      <c r="D30" s="17">
        <v>6461</v>
      </c>
      <c r="E30" s="17">
        <v>646</v>
      </c>
      <c r="F30" s="17">
        <f>D30+E30</f>
        <v>7107</v>
      </c>
      <c r="G30" s="17">
        <f t="shared" si="1"/>
        <v>2132.1</v>
      </c>
      <c r="H30" s="19"/>
      <c r="I30" s="19">
        <f>F30+G30</f>
        <v>9239.1</v>
      </c>
      <c r="J30" s="15">
        <f t="shared" si="2"/>
        <v>27717.300000000003</v>
      </c>
    </row>
    <row r="31" spans="1:10" ht="15.75" customHeight="1" thickBot="1" x14ac:dyDescent="0.3">
      <c r="A31" s="35">
        <v>16</v>
      </c>
      <c r="B31" s="6" t="s">
        <v>27</v>
      </c>
      <c r="C31" s="17">
        <v>0.5</v>
      </c>
      <c r="D31" s="17">
        <v>5660</v>
      </c>
      <c r="E31" s="17">
        <v>566</v>
      </c>
      <c r="F31" s="17">
        <f>D31+E31</f>
        <v>6226</v>
      </c>
      <c r="G31" s="17">
        <f t="shared" si="1"/>
        <v>1867.8</v>
      </c>
      <c r="H31" s="19"/>
      <c r="I31" s="19">
        <f>F31+G31</f>
        <v>8093.8</v>
      </c>
      <c r="J31" s="15">
        <f t="shared" si="2"/>
        <v>4046.9</v>
      </c>
    </row>
    <row r="32" spans="1:10" ht="15.75" customHeight="1" thickBot="1" x14ac:dyDescent="0.3">
      <c r="A32" s="35">
        <v>17</v>
      </c>
      <c r="B32" s="6" t="s">
        <v>28</v>
      </c>
      <c r="C32" s="17">
        <v>2</v>
      </c>
      <c r="D32" s="17">
        <v>3631</v>
      </c>
      <c r="E32" s="17"/>
      <c r="F32" s="17"/>
      <c r="G32" s="17">
        <f t="shared" si="1"/>
        <v>0</v>
      </c>
      <c r="H32" s="19">
        <f>D32*10%</f>
        <v>363.1</v>
      </c>
      <c r="I32" s="19">
        <f>D32+H32</f>
        <v>3994.1</v>
      </c>
      <c r="J32" s="15">
        <f t="shared" si="2"/>
        <v>7988.2</v>
      </c>
    </row>
    <row r="33" spans="1:10" s="31" customFormat="1" ht="15.75" x14ac:dyDescent="0.25">
      <c r="A33" s="152"/>
      <c r="B33" s="154" t="s">
        <v>30</v>
      </c>
      <c r="C33" s="156">
        <f>SUM(C11:C32)</f>
        <v>16.75</v>
      </c>
      <c r="D33" s="156"/>
      <c r="E33" s="156"/>
      <c r="F33" s="32"/>
      <c r="G33" s="156"/>
      <c r="H33" s="156"/>
      <c r="I33" s="32"/>
      <c r="J33" s="171">
        <f>SUM(J11:J32)</f>
        <v>98502.824999999997</v>
      </c>
    </row>
    <row r="34" spans="1:10" s="31" customFormat="1" ht="16.5" thickBot="1" x14ac:dyDescent="0.3">
      <c r="A34" s="153"/>
      <c r="B34" s="155"/>
      <c r="C34" s="157"/>
      <c r="D34" s="157"/>
      <c r="E34" s="157"/>
      <c r="F34" s="33"/>
      <c r="G34" s="157"/>
      <c r="H34" s="157"/>
      <c r="I34" s="33"/>
      <c r="J34" s="172"/>
    </row>
    <row r="35" spans="1:10" s="31" customFormat="1" x14ac:dyDescent="0.25">
      <c r="A35"/>
      <c r="B35" s="34"/>
      <c r="C35"/>
      <c r="D35"/>
      <c r="E35"/>
      <c r="F35"/>
      <c r="G35"/>
      <c r="H35"/>
      <c r="I35"/>
      <c r="J35"/>
    </row>
    <row r="36" spans="1:10" s="132" customFormat="1" ht="17.25" customHeight="1" x14ac:dyDescent="0.25">
      <c r="B36" s="131" t="s">
        <v>182</v>
      </c>
      <c r="C36" s="131"/>
      <c r="D36" s="131"/>
      <c r="E36" s="131"/>
      <c r="F36" s="131" t="s">
        <v>194</v>
      </c>
      <c r="G36" s="131"/>
    </row>
    <row r="37" spans="1:10" s="132" customFormat="1" x14ac:dyDescent="0.25">
      <c r="B37" s="131" t="s">
        <v>183</v>
      </c>
      <c r="C37" s="131"/>
      <c r="D37" s="131"/>
      <c r="E37" s="131"/>
      <c r="F37" s="131" t="s">
        <v>184</v>
      </c>
      <c r="G37" s="131"/>
    </row>
    <row r="38" spans="1:10" s="132" customFormat="1" x14ac:dyDescent="0.25">
      <c r="B38" s="131" t="s">
        <v>185</v>
      </c>
      <c r="C38" s="131"/>
      <c r="D38" s="131"/>
      <c r="E38" s="131"/>
      <c r="F38" s="131"/>
      <c r="G38" s="131"/>
    </row>
    <row r="39" spans="1:10" x14ac:dyDescent="0.25">
      <c r="A39" s="31"/>
      <c r="B39" s="31"/>
      <c r="C39" s="31"/>
      <c r="D39" s="31"/>
      <c r="E39" s="31"/>
      <c r="F39" s="31"/>
      <c r="G39" s="31"/>
      <c r="H39" s="31"/>
      <c r="I39" s="31"/>
      <c r="J39" s="31"/>
    </row>
    <row r="40" spans="1:10" x14ac:dyDescent="0.25">
      <c r="A40" s="31"/>
      <c r="B40" s="31"/>
      <c r="C40" s="31"/>
      <c r="D40" s="31"/>
      <c r="E40" s="31"/>
      <c r="F40" s="31"/>
      <c r="G40" s="31"/>
      <c r="H40" s="31"/>
      <c r="I40" s="31"/>
      <c r="J40" s="31"/>
    </row>
    <row r="41" spans="1:10" x14ac:dyDescent="0.25">
      <c r="A41" s="31"/>
      <c r="B41" s="31"/>
      <c r="C41" s="31"/>
      <c r="D41" s="31"/>
      <c r="E41" s="31"/>
      <c r="F41" s="31"/>
      <c r="G41" s="31"/>
      <c r="H41" s="31"/>
      <c r="I41" s="31"/>
      <c r="J41" s="31"/>
    </row>
    <row r="42" spans="1:10" x14ac:dyDescent="0.25">
      <c r="A42" s="9"/>
      <c r="B42" s="9"/>
      <c r="C42" s="9"/>
      <c r="D42" s="9"/>
      <c r="E42" s="9"/>
    </row>
    <row r="43" spans="1:10" x14ac:dyDescent="0.25">
      <c r="A43" s="9"/>
      <c r="B43" s="9"/>
      <c r="C43" s="9"/>
      <c r="D43" s="9"/>
      <c r="E43" s="9"/>
    </row>
  </sheetData>
  <mergeCells count="44">
    <mergeCell ref="J20:J21"/>
    <mergeCell ref="A33:A34"/>
    <mergeCell ref="B33:B34"/>
    <mergeCell ref="C33:C34"/>
    <mergeCell ref="D33:D34"/>
    <mergeCell ref="E33:E34"/>
    <mergeCell ref="G33:G34"/>
    <mergeCell ref="H33:H34"/>
    <mergeCell ref="J33:J34"/>
    <mergeCell ref="A20:A21"/>
    <mergeCell ref="C20:C21"/>
    <mergeCell ref="D20:D21"/>
    <mergeCell ref="E20:E21"/>
    <mergeCell ref="F20:F21"/>
    <mergeCell ref="G20:G21"/>
    <mergeCell ref="H20:H21"/>
    <mergeCell ref="F15:F17"/>
    <mergeCell ref="G15:G17"/>
    <mergeCell ref="H15:H17"/>
    <mergeCell ref="I15:I17"/>
    <mergeCell ref="J15:J17"/>
    <mergeCell ref="H3:I3"/>
    <mergeCell ref="A6:I6"/>
    <mergeCell ref="G1:I1"/>
    <mergeCell ref="G2:I2"/>
    <mergeCell ref="J9:J10"/>
    <mergeCell ref="F9:F10"/>
    <mergeCell ref="I9:I10"/>
    <mergeCell ref="I20:I21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B12:B14"/>
    <mergeCell ref="A15:A17"/>
    <mergeCell ref="B15:B17"/>
    <mergeCell ref="C15:C17"/>
    <mergeCell ref="D15:D17"/>
    <mergeCell ref="E15:E17"/>
  </mergeCells>
  <pageMargins left="0.7" right="0.7" top="0.75" bottom="0.75" header="0.3" footer="0.3"/>
  <pageSetup paperSize="9" scale="76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opLeftCell="A19" workbookViewId="0">
      <selection activeCell="N3" sqref="N3"/>
    </sheetView>
  </sheetViews>
  <sheetFormatPr defaultRowHeight="15" x14ac:dyDescent="0.25"/>
  <cols>
    <col min="1" max="1" width="4.42578125" customWidth="1"/>
    <col min="2" max="2" width="25.140625" style="119" customWidth="1"/>
    <col min="3" max="4" width="9.57031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18.75" customHeight="1" x14ac:dyDescent="0.25">
      <c r="B1" s="148"/>
      <c r="G1" t="s">
        <v>268</v>
      </c>
    </row>
    <row r="2" spans="1:10" ht="18.75" customHeight="1" x14ac:dyDescent="0.25">
      <c r="B2" s="148"/>
    </row>
    <row r="3" spans="1:10" ht="18" customHeight="1" x14ac:dyDescent="0.25">
      <c r="B3" s="126" t="s">
        <v>223</v>
      </c>
      <c r="C3" s="127"/>
      <c r="D3" s="127"/>
      <c r="F3" s="1"/>
      <c r="G3" s="170" t="s">
        <v>259</v>
      </c>
      <c r="H3" s="170"/>
      <c r="I3" s="170"/>
    </row>
    <row r="4" spans="1:10" x14ac:dyDescent="0.25">
      <c r="B4" s="126" t="s">
        <v>260</v>
      </c>
      <c r="C4" s="127"/>
      <c r="D4" s="127"/>
      <c r="F4" s="9"/>
      <c r="G4" s="170"/>
      <c r="H4" s="170"/>
      <c r="I4" s="170"/>
    </row>
    <row r="5" spans="1:10" ht="19.5" customHeight="1" x14ac:dyDescent="0.25">
      <c r="B5" s="126" t="s">
        <v>179</v>
      </c>
      <c r="C5" s="127"/>
      <c r="D5" s="127"/>
      <c r="F5" s="9"/>
      <c r="G5" s="170"/>
      <c r="H5" s="170"/>
      <c r="I5" s="170"/>
    </row>
    <row r="6" spans="1:10" x14ac:dyDescent="0.25">
      <c r="B6" s="126" t="s">
        <v>221</v>
      </c>
      <c r="C6" s="127"/>
      <c r="D6" s="127"/>
      <c r="F6" s="9"/>
      <c r="G6" s="170"/>
      <c r="H6" s="170"/>
      <c r="I6" s="170"/>
    </row>
    <row r="7" spans="1:10" x14ac:dyDescent="0.25">
      <c r="A7" s="165" t="s">
        <v>180</v>
      </c>
      <c r="B7" s="165"/>
      <c r="C7" s="165"/>
      <c r="D7" s="165"/>
      <c r="E7" s="165"/>
      <c r="F7" s="165"/>
      <c r="G7" s="165"/>
      <c r="H7" s="165"/>
      <c r="I7" s="165"/>
    </row>
    <row r="8" spans="1:10" ht="14.25" customHeight="1" x14ac:dyDescent="0.25">
      <c r="A8" s="165" t="s">
        <v>154</v>
      </c>
      <c r="B8" s="165"/>
      <c r="C8" s="165"/>
      <c r="D8" s="165"/>
      <c r="E8" s="165"/>
      <c r="F8" s="165"/>
      <c r="G8" s="165"/>
      <c r="H8" s="165"/>
      <c r="I8" s="165"/>
    </row>
    <row r="9" spans="1:10" ht="29.25" customHeight="1" x14ac:dyDescent="0.25">
      <c r="A9" s="169" t="s">
        <v>135</v>
      </c>
      <c r="B9" s="169"/>
      <c r="C9" s="169"/>
      <c r="D9" s="169"/>
      <c r="E9" s="169"/>
      <c r="F9" s="169"/>
      <c r="G9" s="169"/>
      <c r="H9" s="169"/>
      <c r="I9" s="169"/>
    </row>
    <row r="10" spans="1:10" ht="15.75" thickBot="1" x14ac:dyDescent="0.3"/>
    <row r="11" spans="1:10" ht="25.5" customHeight="1" x14ac:dyDescent="0.25">
      <c r="A11" s="152"/>
      <c r="B11" s="159"/>
      <c r="C11" s="161" t="s">
        <v>2</v>
      </c>
      <c r="D11" s="161" t="s">
        <v>3</v>
      </c>
      <c r="E11" s="161" t="s">
        <v>4</v>
      </c>
      <c r="F11" s="161" t="s">
        <v>173</v>
      </c>
      <c r="G11" s="163" t="s">
        <v>125</v>
      </c>
      <c r="H11" s="163" t="s">
        <v>126</v>
      </c>
      <c r="I11" s="163" t="s">
        <v>174</v>
      </c>
      <c r="J11" s="161" t="s">
        <v>127</v>
      </c>
    </row>
    <row r="12" spans="1:10" ht="15.75" customHeight="1" thickBot="1" x14ac:dyDescent="0.3">
      <c r="A12" s="153"/>
      <c r="B12" s="160"/>
      <c r="C12" s="162"/>
      <c r="D12" s="162"/>
      <c r="E12" s="162"/>
      <c r="F12" s="162"/>
      <c r="G12" s="164"/>
      <c r="H12" s="164"/>
      <c r="I12" s="164"/>
      <c r="J12" s="162"/>
    </row>
    <row r="13" spans="1:10" ht="16.5" thickBot="1" x14ac:dyDescent="0.3">
      <c r="A13" s="120">
        <v>1</v>
      </c>
      <c r="B13" s="6" t="s">
        <v>7</v>
      </c>
      <c r="C13" s="17">
        <v>1</v>
      </c>
      <c r="D13" s="17">
        <v>6889</v>
      </c>
      <c r="E13" s="17">
        <f>D13*10%</f>
        <v>688.90000000000009</v>
      </c>
      <c r="F13" s="17">
        <f>D13+E13</f>
        <v>7577.9</v>
      </c>
      <c r="G13" s="17">
        <f>F13*30%</f>
        <v>2273.37</v>
      </c>
      <c r="H13" s="17"/>
      <c r="I13" s="17">
        <f>D13+E13+G13+H13</f>
        <v>9851.27</v>
      </c>
      <c r="J13" s="15">
        <v>9851</v>
      </c>
    </row>
    <row r="14" spans="1:10" ht="15.75" customHeight="1" x14ac:dyDescent="0.25">
      <c r="A14" s="121"/>
      <c r="B14" s="154" t="s">
        <v>8</v>
      </c>
      <c r="C14" s="18"/>
      <c r="D14" s="18"/>
      <c r="E14" s="18"/>
      <c r="F14" s="18"/>
      <c r="G14" s="18"/>
      <c r="H14" s="18"/>
      <c r="I14" s="18"/>
      <c r="J14" s="16"/>
    </row>
    <row r="15" spans="1:10" ht="15.75" x14ac:dyDescent="0.25">
      <c r="A15" s="121">
        <v>2</v>
      </c>
      <c r="B15" s="167"/>
      <c r="C15" s="18">
        <v>1</v>
      </c>
      <c r="D15" s="18">
        <v>6544</v>
      </c>
      <c r="E15" s="18">
        <f>D15*10%</f>
        <v>654.40000000000009</v>
      </c>
      <c r="F15" s="18">
        <f>D15+E15</f>
        <v>7198.4</v>
      </c>
      <c r="G15" s="18">
        <f>F15*30%</f>
        <v>2159.52</v>
      </c>
      <c r="H15" s="18"/>
      <c r="I15" s="18">
        <f>F15+G15</f>
        <v>9357.92</v>
      </c>
      <c r="J15" s="16">
        <f>I15*C15</f>
        <v>9357.92</v>
      </c>
    </row>
    <row r="16" spans="1:10" ht="16.5" thickBot="1" x14ac:dyDescent="0.3">
      <c r="A16" s="121"/>
      <c r="B16" s="155"/>
      <c r="C16" s="18"/>
      <c r="D16" s="18"/>
      <c r="E16" s="18"/>
      <c r="F16" s="18"/>
      <c r="G16" s="18"/>
      <c r="H16" s="18"/>
      <c r="I16" s="18"/>
      <c r="J16" s="16"/>
    </row>
    <row r="17" spans="1:10" ht="15" customHeight="1" x14ac:dyDescent="0.25">
      <c r="A17" s="152">
        <v>3</v>
      </c>
      <c r="B17" s="159" t="s">
        <v>8</v>
      </c>
      <c r="C17" s="156">
        <v>1</v>
      </c>
      <c r="D17" s="156">
        <v>6544</v>
      </c>
      <c r="E17" s="156">
        <f>D17*10%</f>
        <v>654.40000000000009</v>
      </c>
      <c r="F17" s="156">
        <f>D17+E17</f>
        <v>7198.4</v>
      </c>
      <c r="G17" s="156">
        <f>F17*30%</f>
        <v>2159.52</v>
      </c>
      <c r="H17" s="156"/>
      <c r="I17" s="156">
        <f>F17+G17</f>
        <v>9357.92</v>
      </c>
      <c r="J17" s="171">
        <f>I17*C17</f>
        <v>9357.92</v>
      </c>
    </row>
    <row r="18" spans="1:10" ht="15" customHeight="1" x14ac:dyDescent="0.25">
      <c r="A18" s="166"/>
      <c r="B18" s="174"/>
      <c r="C18" s="168"/>
      <c r="D18" s="168"/>
      <c r="E18" s="168"/>
      <c r="F18" s="168"/>
      <c r="G18" s="168"/>
      <c r="H18" s="168"/>
      <c r="I18" s="168"/>
      <c r="J18" s="173"/>
    </row>
    <row r="19" spans="1:10" ht="15.75" customHeight="1" thickBot="1" x14ac:dyDescent="0.3">
      <c r="A19" s="153"/>
      <c r="B19" s="160"/>
      <c r="C19" s="157"/>
      <c r="D19" s="157"/>
      <c r="E19" s="157"/>
      <c r="F19" s="157"/>
      <c r="G19" s="157"/>
      <c r="H19" s="157"/>
      <c r="I19" s="157"/>
      <c r="J19" s="172"/>
    </row>
    <row r="20" spans="1:10" ht="16.5" thickBot="1" x14ac:dyDescent="0.3">
      <c r="A20" s="120">
        <v>4</v>
      </c>
      <c r="B20" s="23" t="s">
        <v>9</v>
      </c>
      <c r="C20" s="17">
        <v>0.75</v>
      </c>
      <c r="D20" s="17">
        <v>5660</v>
      </c>
      <c r="E20" s="17">
        <f>D20*10%</f>
        <v>566</v>
      </c>
      <c r="F20" s="17">
        <f>D20+E20</f>
        <v>6226</v>
      </c>
      <c r="G20" s="17">
        <f>F20*30%</f>
        <v>1867.8</v>
      </c>
      <c r="H20" s="17"/>
      <c r="I20" s="17">
        <f>F20+G20</f>
        <v>8093.8</v>
      </c>
      <c r="J20" s="15">
        <f>I20*C20</f>
        <v>6070.35</v>
      </c>
    </row>
    <row r="21" spans="1:10" ht="16.5" thickBot="1" x14ac:dyDescent="0.3">
      <c r="A21" s="120">
        <v>5</v>
      </c>
      <c r="B21" s="23" t="s">
        <v>10</v>
      </c>
      <c r="C21" s="17">
        <v>1</v>
      </c>
      <c r="D21" s="17">
        <v>4379</v>
      </c>
      <c r="E21" s="17"/>
      <c r="F21" s="17">
        <f t="shared" ref="F21:F24" si="0">D21+E21</f>
        <v>4379</v>
      </c>
      <c r="G21" s="17"/>
      <c r="H21" s="17"/>
      <c r="I21" s="17"/>
      <c r="J21" s="15">
        <f>D21*C21</f>
        <v>4379</v>
      </c>
    </row>
    <row r="22" spans="1:10" ht="23.25" customHeight="1" x14ac:dyDescent="0.25">
      <c r="A22" s="152">
        <v>6</v>
      </c>
      <c r="B22" s="25" t="s">
        <v>37</v>
      </c>
      <c r="C22" s="156">
        <v>0.5</v>
      </c>
      <c r="D22" s="156">
        <v>6461</v>
      </c>
      <c r="E22" s="156">
        <f>D22*10%</f>
        <v>646.1</v>
      </c>
      <c r="F22" s="156">
        <f t="shared" si="0"/>
        <v>7107.1</v>
      </c>
      <c r="G22" s="156">
        <f>F22*30%</f>
        <v>2132.13</v>
      </c>
      <c r="H22" s="156"/>
      <c r="I22" s="156">
        <f>F22+G22</f>
        <v>9239.23</v>
      </c>
      <c r="J22" s="171">
        <f>C22*I22</f>
        <v>4619.6149999999998</v>
      </c>
    </row>
    <row r="23" spans="1:10" ht="11.25" customHeight="1" thickBot="1" x14ac:dyDescent="0.3">
      <c r="A23" s="153"/>
      <c r="B23" s="23"/>
      <c r="C23" s="157"/>
      <c r="D23" s="157"/>
      <c r="E23" s="157"/>
      <c r="F23" s="157"/>
      <c r="G23" s="157"/>
      <c r="H23" s="157"/>
      <c r="I23" s="157"/>
      <c r="J23" s="172"/>
    </row>
    <row r="24" spans="1:10" ht="21" customHeight="1" thickBot="1" x14ac:dyDescent="0.3">
      <c r="A24" s="120">
        <v>7</v>
      </c>
      <c r="B24" s="23" t="s">
        <v>31</v>
      </c>
      <c r="C24" s="17">
        <v>0.25</v>
      </c>
      <c r="D24" s="17">
        <v>6461</v>
      </c>
      <c r="E24" s="17">
        <f>D24*10%</f>
        <v>646.1</v>
      </c>
      <c r="F24" s="17">
        <f t="shared" si="0"/>
        <v>7107.1</v>
      </c>
      <c r="G24" s="17">
        <f>F24*30%</f>
        <v>2132.13</v>
      </c>
      <c r="H24" s="17"/>
      <c r="I24" s="17">
        <f>F24+G24</f>
        <v>9239.23</v>
      </c>
      <c r="J24" s="15">
        <f>I24*C24</f>
        <v>2309.8074999999999</v>
      </c>
    </row>
    <row r="25" spans="1:10" ht="16.5" thickBot="1" x14ac:dyDescent="0.3">
      <c r="A25" s="120">
        <v>8</v>
      </c>
      <c r="B25" s="23" t="s">
        <v>39</v>
      </c>
      <c r="C25" s="17">
        <v>1</v>
      </c>
      <c r="D25" s="17">
        <v>3631</v>
      </c>
      <c r="E25" s="17"/>
      <c r="F25" s="17"/>
      <c r="G25" s="17">
        <f t="shared" ref="G25:G35" si="1">F25*30%</f>
        <v>0</v>
      </c>
      <c r="H25" s="17"/>
      <c r="I25" s="17">
        <f>D25+E23+G25</f>
        <v>3631</v>
      </c>
      <c r="J25" s="15">
        <f>C25*I25</f>
        <v>3631</v>
      </c>
    </row>
    <row r="26" spans="1:10" ht="16.5" thickBot="1" x14ac:dyDescent="0.3">
      <c r="A26" s="120">
        <v>9</v>
      </c>
      <c r="B26" s="23" t="s">
        <v>15</v>
      </c>
      <c r="C26" s="17">
        <v>2</v>
      </c>
      <c r="D26" s="17">
        <v>5660</v>
      </c>
      <c r="E26" s="17">
        <f>D26*10%</f>
        <v>566</v>
      </c>
      <c r="F26" s="17">
        <f>D26+E26</f>
        <v>6226</v>
      </c>
      <c r="G26" s="17">
        <f t="shared" si="1"/>
        <v>1867.8</v>
      </c>
      <c r="H26" s="17"/>
      <c r="I26" s="17">
        <f>F26+G26</f>
        <v>8093.8</v>
      </c>
      <c r="J26" s="15">
        <f t="shared" ref="J26:J35" si="2">C26*I26</f>
        <v>16187.6</v>
      </c>
    </row>
    <row r="27" spans="1:10" ht="16.5" thickBot="1" x14ac:dyDescent="0.3">
      <c r="A27" s="120">
        <v>10</v>
      </c>
      <c r="B27" s="23" t="s">
        <v>258</v>
      </c>
      <c r="C27" s="17">
        <v>0.5</v>
      </c>
      <c r="D27" s="17">
        <v>5660</v>
      </c>
      <c r="E27" s="17"/>
      <c r="F27" s="17">
        <f>D27+E27</f>
        <v>5660</v>
      </c>
      <c r="G27" s="17">
        <f t="shared" si="1"/>
        <v>1698</v>
      </c>
      <c r="H27" s="17"/>
      <c r="I27" s="17">
        <f>F27+G27</f>
        <v>7358</v>
      </c>
      <c r="J27" s="15">
        <f t="shared" si="2"/>
        <v>3679</v>
      </c>
    </row>
    <row r="28" spans="1:10" ht="16.5" thickBot="1" x14ac:dyDescent="0.3">
      <c r="A28" s="120">
        <v>11</v>
      </c>
      <c r="B28" s="23" t="s">
        <v>36</v>
      </c>
      <c r="C28" s="17">
        <v>1</v>
      </c>
      <c r="D28" s="17">
        <v>6461</v>
      </c>
      <c r="E28" s="17">
        <f>D28*10%</f>
        <v>646.1</v>
      </c>
      <c r="F28" s="17">
        <f>D28+E28</f>
        <v>7107.1</v>
      </c>
      <c r="G28" s="17">
        <f t="shared" si="1"/>
        <v>2132.13</v>
      </c>
      <c r="H28" s="17"/>
      <c r="I28" s="17">
        <f>F28+G28</f>
        <v>9239.23</v>
      </c>
      <c r="J28" s="15">
        <f t="shared" si="2"/>
        <v>9239.23</v>
      </c>
    </row>
    <row r="29" spans="1:10" ht="39" thickBot="1" x14ac:dyDescent="0.3">
      <c r="A29" s="120">
        <v>12</v>
      </c>
      <c r="B29" s="23" t="s">
        <v>17</v>
      </c>
      <c r="C29" s="17">
        <v>1</v>
      </c>
      <c r="D29" s="17">
        <v>3631</v>
      </c>
      <c r="E29" s="17"/>
      <c r="F29" s="17"/>
      <c r="G29" s="17">
        <f t="shared" si="1"/>
        <v>0</v>
      </c>
      <c r="H29" s="17"/>
      <c r="I29" s="17"/>
      <c r="J29" s="15">
        <f>D29*C29</f>
        <v>3631</v>
      </c>
    </row>
    <row r="30" spans="1:10" ht="16.5" thickBot="1" x14ac:dyDescent="0.3">
      <c r="A30" s="120">
        <v>13</v>
      </c>
      <c r="B30" s="23" t="s">
        <v>19</v>
      </c>
      <c r="C30" s="17">
        <v>1</v>
      </c>
      <c r="D30" s="17">
        <v>4619</v>
      </c>
      <c r="E30" s="17"/>
      <c r="F30" s="17"/>
      <c r="G30" s="17">
        <f>D30*30%</f>
        <v>1385.7</v>
      </c>
      <c r="H30" s="17"/>
      <c r="I30" s="17">
        <f>D30+G30</f>
        <v>6004.7</v>
      </c>
      <c r="J30" s="15">
        <f t="shared" si="2"/>
        <v>6004.7</v>
      </c>
    </row>
    <row r="31" spans="1:10" ht="16.5" thickBot="1" x14ac:dyDescent="0.3">
      <c r="A31" s="120">
        <v>14</v>
      </c>
      <c r="B31" s="23" t="s">
        <v>44</v>
      </c>
      <c r="C31" s="17">
        <v>1</v>
      </c>
      <c r="D31" s="22">
        <v>4858</v>
      </c>
      <c r="E31" s="17"/>
      <c r="F31" s="17"/>
      <c r="G31" s="17"/>
      <c r="H31" s="19"/>
      <c r="I31" s="19"/>
      <c r="J31" s="15">
        <f>D31</f>
        <v>4858</v>
      </c>
    </row>
    <row r="32" spans="1:10" ht="16.5" thickBot="1" x14ac:dyDescent="0.3">
      <c r="A32" s="120">
        <v>15</v>
      </c>
      <c r="B32" s="23" t="s">
        <v>22</v>
      </c>
      <c r="C32" s="17">
        <v>0.5</v>
      </c>
      <c r="D32" s="17">
        <v>2670</v>
      </c>
      <c r="E32" s="17"/>
      <c r="F32" s="17"/>
      <c r="G32" s="17">
        <f t="shared" si="1"/>
        <v>0</v>
      </c>
      <c r="H32" s="19"/>
      <c r="I32" s="19"/>
      <c r="J32" s="15">
        <f>D32*C32</f>
        <v>1335</v>
      </c>
    </row>
    <row r="33" spans="1:10" ht="16.5" thickBot="1" x14ac:dyDescent="0.3">
      <c r="A33" s="120">
        <v>16</v>
      </c>
      <c r="B33" s="23" t="s">
        <v>23</v>
      </c>
      <c r="C33" s="17">
        <v>3</v>
      </c>
      <c r="D33" s="17">
        <v>2670</v>
      </c>
      <c r="E33" s="17"/>
      <c r="F33" s="17"/>
      <c r="G33" s="17">
        <f t="shared" si="1"/>
        <v>0</v>
      </c>
      <c r="H33" s="19"/>
      <c r="I33" s="19"/>
      <c r="J33" s="15">
        <f>2670*C33</f>
        <v>8010</v>
      </c>
    </row>
    <row r="34" spans="1:10" ht="26.25" thickBot="1" x14ac:dyDescent="0.3">
      <c r="A34" s="120">
        <v>17</v>
      </c>
      <c r="B34" s="23" t="s">
        <v>24</v>
      </c>
      <c r="C34" s="17">
        <v>3</v>
      </c>
      <c r="D34" s="17">
        <v>2670</v>
      </c>
      <c r="E34" s="17"/>
      <c r="F34" s="17"/>
      <c r="G34" s="17">
        <f t="shared" si="1"/>
        <v>0</v>
      </c>
      <c r="H34" s="19">
        <f>D34*10%</f>
        <v>267</v>
      </c>
      <c r="I34" s="19">
        <f>D34+H34</f>
        <v>2937</v>
      </c>
      <c r="J34" s="15">
        <f t="shared" si="2"/>
        <v>8811</v>
      </c>
    </row>
    <row r="35" spans="1:10" ht="16.5" thickBot="1" x14ac:dyDescent="0.3">
      <c r="A35" s="120">
        <v>18</v>
      </c>
      <c r="B35" s="23" t="s">
        <v>25</v>
      </c>
      <c r="C35" s="17">
        <v>0.5</v>
      </c>
      <c r="D35" s="17">
        <v>6461</v>
      </c>
      <c r="E35" s="17">
        <f>D35*10%</f>
        <v>646.1</v>
      </c>
      <c r="F35" s="17">
        <f>D35+E35</f>
        <v>7107.1</v>
      </c>
      <c r="G35" s="17">
        <f t="shared" si="1"/>
        <v>2132.13</v>
      </c>
      <c r="H35" s="19"/>
      <c r="I35" s="19">
        <f>F35+G35</f>
        <v>9239.23</v>
      </c>
      <c r="J35" s="15">
        <f t="shared" si="2"/>
        <v>4619.6149999999998</v>
      </c>
    </row>
    <row r="36" spans="1:10" s="118" customFormat="1" ht="15.75" x14ac:dyDescent="0.25">
      <c r="A36" s="152"/>
      <c r="B36" s="154" t="s">
        <v>30</v>
      </c>
      <c r="C36" s="156">
        <f>SUM(C13:C35)</f>
        <v>20</v>
      </c>
      <c r="D36" s="171"/>
      <c r="E36" s="171"/>
      <c r="F36" s="143"/>
      <c r="G36" s="171"/>
      <c r="H36" s="171"/>
      <c r="I36" s="143"/>
      <c r="J36" s="171">
        <f>J13+J15+J17+J20+J21+J22+J24+J25+J26+J27+J28+J29+J30+J31+J32+J33+J34+J35</f>
        <v>115951.75749999999</v>
      </c>
    </row>
    <row r="37" spans="1:10" s="118" customFormat="1" ht="16.5" thickBot="1" x14ac:dyDescent="0.3">
      <c r="A37" s="153"/>
      <c r="B37" s="155"/>
      <c r="C37" s="157"/>
      <c r="D37" s="172"/>
      <c r="E37" s="172"/>
      <c r="F37" s="144"/>
      <c r="G37" s="172"/>
      <c r="H37" s="172"/>
      <c r="I37" s="144"/>
      <c r="J37" s="172"/>
    </row>
    <row r="38" spans="1:10" s="118" customFormat="1" x14ac:dyDescent="0.25">
      <c r="A38"/>
      <c r="B38" s="119"/>
      <c r="C38"/>
      <c r="D38"/>
      <c r="E38"/>
      <c r="F38"/>
      <c r="G38"/>
      <c r="H38"/>
      <c r="I38"/>
      <c r="J38"/>
    </row>
    <row r="39" spans="1:10" s="132" customFormat="1" ht="17.25" customHeight="1" x14ac:dyDescent="0.25">
      <c r="B39" s="131" t="s">
        <v>182</v>
      </c>
      <c r="C39" s="131"/>
      <c r="D39" s="131"/>
      <c r="E39" s="131"/>
      <c r="F39" s="131" t="s">
        <v>195</v>
      </c>
      <c r="G39" s="131"/>
    </row>
    <row r="40" spans="1:10" s="132" customFormat="1" x14ac:dyDescent="0.25">
      <c r="B40" s="131" t="s">
        <v>183</v>
      </c>
      <c r="C40" s="131"/>
      <c r="D40" s="131"/>
      <c r="E40" s="131"/>
      <c r="F40" s="131" t="s">
        <v>184</v>
      </c>
      <c r="G40" s="131"/>
    </row>
    <row r="41" spans="1:10" s="132" customFormat="1" x14ac:dyDescent="0.25">
      <c r="B41" s="131" t="s">
        <v>185</v>
      </c>
      <c r="C41" s="131"/>
      <c r="D41" s="131"/>
      <c r="E41" s="131"/>
      <c r="F41" s="131"/>
      <c r="G41" s="131"/>
    </row>
    <row r="42" spans="1:10" x14ac:dyDescent="0.25">
      <c r="A42" s="118"/>
      <c r="B42" s="118"/>
      <c r="C42" s="118"/>
      <c r="D42" s="118"/>
      <c r="E42" s="118"/>
      <c r="F42" s="118"/>
      <c r="G42" s="118"/>
      <c r="H42" s="118"/>
      <c r="I42" s="118"/>
      <c r="J42" s="118"/>
    </row>
    <row r="43" spans="1:10" x14ac:dyDescent="0.25">
      <c r="A43" s="118"/>
      <c r="B43" s="118"/>
      <c r="C43" s="118"/>
      <c r="D43" s="118"/>
      <c r="E43" s="118"/>
      <c r="F43" s="118"/>
      <c r="G43" s="118"/>
      <c r="H43" s="118"/>
      <c r="I43" s="118"/>
      <c r="J43" s="118"/>
    </row>
    <row r="44" spans="1:10" x14ac:dyDescent="0.25">
      <c r="A44" s="118"/>
      <c r="B44" s="118"/>
      <c r="C44" s="118"/>
      <c r="D44" s="118"/>
      <c r="E44" s="118"/>
      <c r="F44" s="118"/>
      <c r="G44" s="118"/>
      <c r="H44" s="118"/>
      <c r="I44" s="118"/>
      <c r="J44" s="118"/>
    </row>
    <row r="45" spans="1:10" x14ac:dyDescent="0.25">
      <c r="A45" s="9"/>
      <c r="B45" s="9"/>
      <c r="C45" s="9"/>
      <c r="D45" s="9"/>
      <c r="E45" s="9"/>
    </row>
    <row r="46" spans="1:10" x14ac:dyDescent="0.25">
      <c r="A46" s="9"/>
      <c r="B46" s="9"/>
      <c r="C46" s="9"/>
      <c r="D46" s="9"/>
      <c r="E46" s="9"/>
    </row>
  </sheetData>
  <mergeCells count="42">
    <mergeCell ref="J22:J23"/>
    <mergeCell ref="A36:A37"/>
    <mergeCell ref="B36:B37"/>
    <mergeCell ref="C36:C37"/>
    <mergeCell ref="D36:D37"/>
    <mergeCell ref="E36:E37"/>
    <mergeCell ref="G36:G37"/>
    <mergeCell ref="H36:H37"/>
    <mergeCell ref="J36:J37"/>
    <mergeCell ref="A22:A23"/>
    <mergeCell ref="C22:C23"/>
    <mergeCell ref="D22:D23"/>
    <mergeCell ref="E22:E23"/>
    <mergeCell ref="F22:F23"/>
    <mergeCell ref="G22:G23"/>
    <mergeCell ref="H22:H23"/>
    <mergeCell ref="F17:F19"/>
    <mergeCell ref="G17:G19"/>
    <mergeCell ref="H17:H19"/>
    <mergeCell ref="I17:I19"/>
    <mergeCell ref="J17:J19"/>
    <mergeCell ref="A8:I8"/>
    <mergeCell ref="J11:J12"/>
    <mergeCell ref="F11:F12"/>
    <mergeCell ref="I11:I12"/>
    <mergeCell ref="G3:I6"/>
    <mergeCell ref="I22:I23"/>
    <mergeCell ref="A7:I7"/>
    <mergeCell ref="A9:I9"/>
    <mergeCell ref="A11:A12"/>
    <mergeCell ref="B11:B12"/>
    <mergeCell ref="C11:C12"/>
    <mergeCell ref="D11:D12"/>
    <mergeCell ref="E11:E12"/>
    <mergeCell ref="G11:G12"/>
    <mergeCell ref="H11:H12"/>
    <mergeCell ref="B14:B16"/>
    <mergeCell ref="A17:A19"/>
    <mergeCell ref="B17:B19"/>
    <mergeCell ref="C17:C19"/>
    <mergeCell ref="D17:D19"/>
    <mergeCell ref="E17:E19"/>
  </mergeCells>
  <pageMargins left="0.7" right="0.7" top="0.75" bottom="0.75" header="0.3" footer="0.3"/>
  <pageSetup paperSize="9" scale="7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opLeftCell="A16" workbookViewId="0">
      <selection activeCell="M40" sqref="M40"/>
    </sheetView>
  </sheetViews>
  <sheetFormatPr defaultRowHeight="15" x14ac:dyDescent="0.25"/>
  <cols>
    <col min="1" max="1" width="4.42578125" customWidth="1"/>
    <col min="2" max="2" width="23.28515625" style="45" customWidth="1"/>
    <col min="3" max="3" width="9.5703125" bestFit="1" customWidth="1"/>
    <col min="4" max="4" width="9.28515625" bestFit="1" customWidth="1"/>
    <col min="5" max="5" width="10.140625" customWidth="1"/>
    <col min="6" max="6" width="7.5703125" customWidth="1"/>
    <col min="7" max="7" width="9.28515625" customWidth="1"/>
    <col min="8" max="8" width="6.85546875" customWidth="1"/>
    <col min="9" max="9" width="10.7109375" customWidth="1"/>
    <col min="10" max="10" width="10.28515625" customWidth="1"/>
  </cols>
  <sheetData>
    <row r="1" spans="1:10" ht="74.25" customHeight="1" x14ac:dyDescent="0.25">
      <c r="B1" s="126" t="s">
        <v>223</v>
      </c>
      <c r="C1" s="127"/>
      <c r="D1" s="127"/>
      <c r="F1" s="1"/>
      <c r="G1" s="170" t="s">
        <v>230</v>
      </c>
      <c r="H1" s="170"/>
      <c r="I1" s="170"/>
    </row>
    <row r="2" spans="1:10" ht="33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3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x14ac:dyDescent="0.25">
      <c r="A7" s="165" t="s">
        <v>45</v>
      </c>
      <c r="B7" s="165"/>
      <c r="C7" s="165"/>
      <c r="D7" s="165"/>
      <c r="E7" s="165"/>
      <c r="F7" s="165"/>
      <c r="G7" s="165"/>
      <c r="H7" s="165"/>
      <c r="I7" s="165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44">
        <v>1</v>
      </c>
      <c r="B11" s="6" t="s">
        <v>46</v>
      </c>
      <c r="C11" s="48">
        <v>1</v>
      </c>
      <c r="D11" s="48">
        <v>8010</v>
      </c>
      <c r="E11" s="48">
        <f>D11*10%</f>
        <v>801</v>
      </c>
      <c r="F11" s="48">
        <f>D11+E11</f>
        <v>8811</v>
      </c>
      <c r="G11" s="48">
        <f>F11*30%</f>
        <v>2643.2999999999997</v>
      </c>
      <c r="H11" s="48"/>
      <c r="I11" s="48">
        <f>D11+E11+G11+H11</f>
        <v>11454.3</v>
      </c>
      <c r="J11" s="49">
        <f>I11*C11</f>
        <v>11454.3</v>
      </c>
    </row>
    <row r="12" spans="1:10" ht="15.75" customHeight="1" x14ac:dyDescent="0.25">
      <c r="A12" s="47"/>
      <c r="B12" s="154" t="s">
        <v>8</v>
      </c>
      <c r="C12" s="50"/>
      <c r="D12" s="50"/>
      <c r="E12" s="50"/>
      <c r="F12" s="50"/>
      <c r="G12" s="50"/>
      <c r="H12" s="50"/>
      <c r="I12" s="50"/>
      <c r="J12" s="51"/>
    </row>
    <row r="13" spans="1:10" ht="15.75" x14ac:dyDescent="0.25">
      <c r="A13" s="47">
        <v>2</v>
      </c>
      <c r="B13" s="167"/>
      <c r="C13" s="50">
        <v>1.5</v>
      </c>
      <c r="D13" s="50">
        <v>7609</v>
      </c>
      <c r="E13" s="50">
        <f>D13*10%</f>
        <v>760.90000000000009</v>
      </c>
      <c r="F13" s="50">
        <f>D13+E13</f>
        <v>8369.9</v>
      </c>
      <c r="G13" s="50">
        <f>F13*30%</f>
        <v>2510.9699999999998</v>
      </c>
      <c r="H13" s="50"/>
      <c r="I13" s="50">
        <f>F13+G13</f>
        <v>10880.869999999999</v>
      </c>
      <c r="J13" s="51">
        <f>I13*C13</f>
        <v>16321.304999999998</v>
      </c>
    </row>
    <row r="14" spans="1:10" ht="16.5" thickBot="1" x14ac:dyDescent="0.3">
      <c r="A14" s="47"/>
      <c r="B14" s="155"/>
      <c r="C14" s="50"/>
      <c r="D14" s="50"/>
      <c r="E14" s="50"/>
      <c r="F14" s="50"/>
      <c r="G14" s="50"/>
      <c r="H14" s="50"/>
      <c r="I14" s="50"/>
      <c r="J14" s="51"/>
    </row>
    <row r="15" spans="1:10" ht="15" customHeight="1" x14ac:dyDescent="0.25">
      <c r="A15" s="152">
        <v>3</v>
      </c>
      <c r="B15" s="159" t="s">
        <v>8</v>
      </c>
      <c r="C15" s="184">
        <v>1</v>
      </c>
      <c r="D15" s="184">
        <v>7609</v>
      </c>
      <c r="E15" s="184">
        <f>D15*10%</f>
        <v>760.90000000000009</v>
      </c>
      <c r="F15" s="184">
        <f>D15+E15</f>
        <v>8369.9</v>
      </c>
      <c r="G15" s="184">
        <f>F15*30%</f>
        <v>2510.9699999999998</v>
      </c>
      <c r="H15" s="184"/>
      <c r="I15" s="184">
        <f>F15+G15</f>
        <v>10880.869999999999</v>
      </c>
      <c r="J15" s="186">
        <f>I15*C15</f>
        <v>10880.869999999999</v>
      </c>
    </row>
    <row r="16" spans="1:10" ht="15" customHeight="1" x14ac:dyDescent="0.25">
      <c r="A16" s="166"/>
      <c r="B16" s="174"/>
      <c r="C16" s="188"/>
      <c r="D16" s="188"/>
      <c r="E16" s="188"/>
      <c r="F16" s="188"/>
      <c r="G16" s="188"/>
      <c r="H16" s="188"/>
      <c r="I16" s="188"/>
      <c r="J16" s="189"/>
    </row>
    <row r="17" spans="1:10" ht="15.75" customHeight="1" thickBot="1" x14ac:dyDescent="0.3">
      <c r="A17" s="153"/>
      <c r="B17" s="160"/>
      <c r="C17" s="185"/>
      <c r="D17" s="185"/>
      <c r="E17" s="185"/>
      <c r="F17" s="185"/>
      <c r="G17" s="185"/>
      <c r="H17" s="185"/>
      <c r="I17" s="185"/>
      <c r="J17" s="187"/>
    </row>
    <row r="18" spans="1:10" ht="16.5" thickBot="1" x14ac:dyDescent="0.3">
      <c r="A18" s="44">
        <v>4</v>
      </c>
      <c r="B18" s="23" t="s">
        <v>9</v>
      </c>
      <c r="C18" s="48">
        <v>1</v>
      </c>
      <c r="D18" s="48">
        <v>5660</v>
      </c>
      <c r="E18" s="48">
        <f>D18*10%</f>
        <v>566</v>
      </c>
      <c r="F18" s="48">
        <f>D18+E18</f>
        <v>6226</v>
      </c>
      <c r="G18" s="48">
        <f>F18*30%</f>
        <v>1867.8</v>
      </c>
      <c r="H18" s="48"/>
      <c r="I18" s="48">
        <f>F18+G18</f>
        <v>8093.8</v>
      </c>
      <c r="J18" s="49">
        <f>I18*C18</f>
        <v>8093.8</v>
      </c>
    </row>
    <row r="19" spans="1:10" ht="26.25" thickBot="1" x14ac:dyDescent="0.3">
      <c r="A19" s="44">
        <v>5</v>
      </c>
      <c r="B19" s="23" t="s">
        <v>10</v>
      </c>
      <c r="C19" s="48">
        <v>1</v>
      </c>
      <c r="D19" s="48">
        <v>4379</v>
      </c>
      <c r="E19" s="48"/>
      <c r="F19" s="48">
        <f t="shared" ref="F19:F22" si="0">D19+E19</f>
        <v>4379</v>
      </c>
      <c r="G19" s="48"/>
      <c r="H19" s="48"/>
      <c r="I19" s="48"/>
      <c r="J19" s="49">
        <f>D19*C19</f>
        <v>4379</v>
      </c>
    </row>
    <row r="20" spans="1:10" ht="23.25" customHeight="1" x14ac:dyDescent="0.25">
      <c r="A20" s="152">
        <v>6</v>
      </c>
      <c r="B20" s="25" t="s">
        <v>37</v>
      </c>
      <c r="C20" s="184">
        <v>1</v>
      </c>
      <c r="D20" s="184">
        <v>6461</v>
      </c>
      <c r="E20" s="184">
        <f>D20*10%</f>
        <v>646.1</v>
      </c>
      <c r="F20" s="184">
        <f t="shared" si="0"/>
        <v>7107.1</v>
      </c>
      <c r="G20" s="184">
        <f>F20*30%</f>
        <v>2132.13</v>
      </c>
      <c r="H20" s="184"/>
      <c r="I20" s="184">
        <f>F20+G20</f>
        <v>9239.23</v>
      </c>
      <c r="J20" s="186">
        <f>C20*I20</f>
        <v>9239.23</v>
      </c>
    </row>
    <row r="21" spans="1:10" ht="11.25" customHeight="1" thickBot="1" x14ac:dyDescent="0.3">
      <c r="A21" s="153"/>
      <c r="B21" s="23"/>
      <c r="C21" s="185"/>
      <c r="D21" s="185"/>
      <c r="E21" s="185"/>
      <c r="F21" s="185"/>
      <c r="G21" s="185"/>
      <c r="H21" s="185"/>
      <c r="I21" s="185"/>
      <c r="J21" s="187"/>
    </row>
    <row r="22" spans="1:10" ht="21" customHeight="1" thickBot="1" x14ac:dyDescent="0.3">
      <c r="A22" s="44">
        <v>7</v>
      </c>
      <c r="B22" s="23" t="s">
        <v>31</v>
      </c>
      <c r="C22" s="48">
        <v>0.75</v>
      </c>
      <c r="D22" s="48">
        <v>6461</v>
      </c>
      <c r="E22" s="48">
        <f>D22*10%</f>
        <v>646.1</v>
      </c>
      <c r="F22" s="48">
        <f t="shared" si="0"/>
        <v>7107.1</v>
      </c>
      <c r="G22" s="48">
        <f>F22*30%</f>
        <v>2132.13</v>
      </c>
      <c r="H22" s="48"/>
      <c r="I22" s="48">
        <f>F22+G22</f>
        <v>9239.23</v>
      </c>
      <c r="J22" s="49">
        <f>I22*C22</f>
        <v>6929.4224999999997</v>
      </c>
    </row>
    <row r="23" spans="1:10" ht="16.5" thickBot="1" x14ac:dyDescent="0.3">
      <c r="A23" s="44">
        <v>8</v>
      </c>
      <c r="B23" s="23" t="s">
        <v>39</v>
      </c>
      <c r="C23" s="48">
        <v>1</v>
      </c>
      <c r="D23" s="48">
        <v>3631</v>
      </c>
      <c r="E23" s="48"/>
      <c r="F23" s="48"/>
      <c r="G23" s="48">
        <f t="shared" ref="G23:G34" si="1">F23*30%</f>
        <v>0</v>
      </c>
      <c r="H23" s="48"/>
      <c r="I23" s="48">
        <f>D23+E21+G23</f>
        <v>3631</v>
      </c>
      <c r="J23" s="49">
        <f>C23*I23</f>
        <v>3631</v>
      </c>
    </row>
    <row r="24" spans="1:10" ht="26.25" thickBot="1" x14ac:dyDescent="0.3">
      <c r="A24" s="44">
        <v>9</v>
      </c>
      <c r="B24" s="23" t="s">
        <v>171</v>
      </c>
      <c r="C24" s="48">
        <v>1</v>
      </c>
      <c r="D24" s="48">
        <v>6461</v>
      </c>
      <c r="E24" s="48">
        <f>D24*10%</f>
        <v>646.1</v>
      </c>
      <c r="F24" s="48">
        <f t="shared" ref="F24" si="2">D24+E24</f>
        <v>7107.1</v>
      </c>
      <c r="G24" s="48">
        <f>F24*30%</f>
        <v>2132.13</v>
      </c>
      <c r="H24" s="48"/>
      <c r="I24" s="48">
        <f>F24+G24</f>
        <v>9239.23</v>
      </c>
      <c r="J24" s="49">
        <f>I24*C24</f>
        <v>9239.23</v>
      </c>
    </row>
    <row r="25" spans="1:10" ht="16.5" thickBot="1" x14ac:dyDescent="0.3">
      <c r="A25" s="44">
        <v>10</v>
      </c>
      <c r="B25" s="23" t="s">
        <v>15</v>
      </c>
      <c r="C25" s="48">
        <v>5</v>
      </c>
      <c r="D25" s="48">
        <v>5660</v>
      </c>
      <c r="E25" s="48">
        <f>D25*10%</f>
        <v>566</v>
      </c>
      <c r="F25" s="48">
        <f>D25+E25</f>
        <v>6226</v>
      </c>
      <c r="G25" s="48">
        <f t="shared" si="1"/>
        <v>1867.8</v>
      </c>
      <c r="H25" s="48"/>
      <c r="I25" s="48">
        <f>F25+G25</f>
        <v>8093.8</v>
      </c>
      <c r="J25" s="49">
        <f t="shared" ref="J25:J33" si="3">C25*I25</f>
        <v>40469</v>
      </c>
    </row>
    <row r="26" spans="1:10" ht="16.5" thickBot="1" x14ac:dyDescent="0.3">
      <c r="A26" s="44">
        <v>11</v>
      </c>
      <c r="B26" s="23" t="s">
        <v>43</v>
      </c>
      <c r="C26" s="48">
        <v>1</v>
      </c>
      <c r="D26" s="48">
        <v>5260</v>
      </c>
      <c r="E26" s="48"/>
      <c r="F26" s="48">
        <f>D26+E26</f>
        <v>5260</v>
      </c>
      <c r="G26" s="48">
        <f t="shared" si="1"/>
        <v>1578</v>
      </c>
      <c r="H26" s="48"/>
      <c r="I26" s="48">
        <f>F26+G26</f>
        <v>6838</v>
      </c>
      <c r="J26" s="49">
        <f t="shared" si="3"/>
        <v>6838</v>
      </c>
    </row>
    <row r="27" spans="1:10" ht="16.5" thickBot="1" x14ac:dyDescent="0.3">
      <c r="A27" s="44">
        <v>12</v>
      </c>
      <c r="B27" s="23" t="s">
        <v>36</v>
      </c>
      <c r="C27" s="48">
        <v>3</v>
      </c>
      <c r="D27" s="48">
        <v>6461</v>
      </c>
      <c r="E27" s="48">
        <f>D27*10%</f>
        <v>646.1</v>
      </c>
      <c r="F27" s="48">
        <f>D27+E27</f>
        <v>7107.1</v>
      </c>
      <c r="G27" s="48">
        <f t="shared" si="1"/>
        <v>2132.13</v>
      </c>
      <c r="H27" s="48"/>
      <c r="I27" s="48">
        <f>F27+G27</f>
        <v>9239.23</v>
      </c>
      <c r="J27" s="49">
        <f t="shared" si="3"/>
        <v>27717.69</v>
      </c>
    </row>
    <row r="28" spans="1:10" ht="16.5" thickBot="1" x14ac:dyDescent="0.3">
      <c r="A28" s="44">
        <v>13</v>
      </c>
      <c r="B28" s="23" t="s">
        <v>25</v>
      </c>
      <c r="C28" s="48">
        <v>0.75</v>
      </c>
      <c r="D28" s="48">
        <v>6461</v>
      </c>
      <c r="E28" s="48">
        <f>D28*10%</f>
        <v>646.1</v>
      </c>
      <c r="F28" s="48">
        <f>D28+E28</f>
        <v>7107.1</v>
      </c>
      <c r="G28" s="48">
        <f t="shared" ref="G28" si="4">F28*30%</f>
        <v>2132.13</v>
      </c>
      <c r="H28" s="48"/>
      <c r="I28" s="48">
        <f>F28+G28</f>
        <v>9239.23</v>
      </c>
      <c r="J28" s="49">
        <f t="shared" ref="J28" si="5">C28*I28</f>
        <v>6929.4224999999997</v>
      </c>
    </row>
    <row r="29" spans="1:10" ht="16.5" thickBot="1" x14ac:dyDescent="0.3">
      <c r="A29" s="44">
        <v>14</v>
      </c>
      <c r="B29" s="23" t="s">
        <v>19</v>
      </c>
      <c r="C29" s="48">
        <v>1</v>
      </c>
      <c r="D29" s="48">
        <v>4619</v>
      </c>
      <c r="E29" s="48"/>
      <c r="F29" s="48"/>
      <c r="G29" s="48">
        <f>D29*30%</f>
        <v>1385.7</v>
      </c>
      <c r="H29" s="48"/>
      <c r="I29" s="48">
        <f>D29+G29</f>
        <v>6004.7</v>
      </c>
      <c r="J29" s="49">
        <f t="shared" si="3"/>
        <v>6004.7</v>
      </c>
    </row>
    <row r="30" spans="1:10" ht="26.25" thickBot="1" x14ac:dyDescent="0.3">
      <c r="A30" s="44">
        <v>15</v>
      </c>
      <c r="B30" s="23" t="s">
        <v>47</v>
      </c>
      <c r="C30" s="48">
        <v>0.5</v>
      </c>
      <c r="D30" s="52">
        <v>4112</v>
      </c>
      <c r="E30" s="48"/>
      <c r="F30" s="48"/>
      <c r="G30" s="48"/>
      <c r="H30" s="48"/>
      <c r="I30" s="48">
        <f>D30+E30+G30+H30</f>
        <v>4112</v>
      </c>
      <c r="J30" s="49">
        <f>I30*C30</f>
        <v>2056</v>
      </c>
    </row>
    <row r="31" spans="1:10" ht="16.5" thickBot="1" x14ac:dyDescent="0.3">
      <c r="A31" s="44">
        <v>16</v>
      </c>
      <c r="B31" s="23" t="s">
        <v>22</v>
      </c>
      <c r="C31" s="48">
        <v>0.5</v>
      </c>
      <c r="D31" s="48">
        <v>2670</v>
      </c>
      <c r="E31" s="48"/>
      <c r="F31" s="48"/>
      <c r="G31" s="48">
        <f t="shared" si="1"/>
        <v>0</v>
      </c>
      <c r="H31" s="48"/>
      <c r="I31" s="48">
        <f>D31+E31+H31</f>
        <v>2670</v>
      </c>
      <c r="J31" s="49">
        <f>I31*C31</f>
        <v>1335</v>
      </c>
    </row>
    <row r="32" spans="1:10" ht="16.5" thickBot="1" x14ac:dyDescent="0.3">
      <c r="A32" s="44">
        <v>17</v>
      </c>
      <c r="B32" s="23" t="s">
        <v>48</v>
      </c>
      <c r="C32" s="48">
        <v>3.5</v>
      </c>
      <c r="D32" s="48">
        <v>2670</v>
      </c>
      <c r="E32" s="48"/>
      <c r="F32" s="48"/>
      <c r="G32" s="48">
        <f t="shared" si="1"/>
        <v>0</v>
      </c>
      <c r="H32" s="48"/>
      <c r="I32" s="48"/>
      <c r="J32" s="49">
        <f>2670*C32</f>
        <v>9345</v>
      </c>
    </row>
    <row r="33" spans="1:10" ht="26.25" thickBot="1" x14ac:dyDescent="0.3">
      <c r="A33" s="44">
        <v>18</v>
      </c>
      <c r="B33" s="23" t="s">
        <v>24</v>
      </c>
      <c r="C33" s="48">
        <v>6</v>
      </c>
      <c r="D33" s="48">
        <v>2670</v>
      </c>
      <c r="E33" s="48"/>
      <c r="F33" s="48"/>
      <c r="G33" s="48">
        <f t="shared" si="1"/>
        <v>0</v>
      </c>
      <c r="H33" s="48">
        <f>D33*10%</f>
        <v>267</v>
      </c>
      <c r="I33" s="48">
        <f>D33+H33</f>
        <v>2937</v>
      </c>
      <c r="J33" s="49">
        <f t="shared" si="3"/>
        <v>17622</v>
      </c>
    </row>
    <row r="34" spans="1:10" ht="39" thickBot="1" x14ac:dyDescent="0.3">
      <c r="A34" s="44">
        <v>19</v>
      </c>
      <c r="B34" s="23" t="s">
        <v>49</v>
      </c>
      <c r="C34" s="48">
        <v>0.5</v>
      </c>
      <c r="D34" s="48">
        <v>3631</v>
      </c>
      <c r="E34" s="48"/>
      <c r="F34" s="48"/>
      <c r="G34" s="48">
        <f t="shared" si="1"/>
        <v>0</v>
      </c>
      <c r="H34" s="48"/>
      <c r="I34" s="48">
        <f>D34+E34+G34+H34</f>
        <v>3631</v>
      </c>
      <c r="J34" s="49">
        <f>I34*C34</f>
        <v>1815.5</v>
      </c>
    </row>
    <row r="35" spans="1:10" ht="25.5" customHeight="1" thickBot="1" x14ac:dyDescent="0.3">
      <c r="A35" s="44">
        <v>20</v>
      </c>
      <c r="B35" s="23" t="s">
        <v>17</v>
      </c>
      <c r="C35" s="48">
        <v>1</v>
      </c>
      <c r="D35" s="48">
        <v>3631</v>
      </c>
      <c r="E35" s="48"/>
      <c r="F35" s="48"/>
      <c r="G35" s="48">
        <f t="shared" ref="G35:G36" si="6">F35*30%</f>
        <v>0</v>
      </c>
      <c r="H35" s="48"/>
      <c r="I35" s="48"/>
      <c r="J35" s="49">
        <f>D35*C35</f>
        <v>3631</v>
      </c>
    </row>
    <row r="36" spans="1:10" ht="15.75" customHeight="1" thickBot="1" x14ac:dyDescent="0.3">
      <c r="A36" s="44">
        <v>21</v>
      </c>
      <c r="B36" s="23" t="s">
        <v>33</v>
      </c>
      <c r="C36" s="48">
        <v>1</v>
      </c>
      <c r="D36" s="48">
        <v>3631</v>
      </c>
      <c r="E36" s="48"/>
      <c r="F36" s="48"/>
      <c r="G36" s="48">
        <f t="shared" si="6"/>
        <v>0</v>
      </c>
      <c r="H36" s="48">
        <f>D36*10%</f>
        <v>363.1</v>
      </c>
      <c r="I36" s="48">
        <f>D36+H36</f>
        <v>3994.1</v>
      </c>
      <c r="J36" s="49">
        <f>I36*C36</f>
        <v>3994.1</v>
      </c>
    </row>
    <row r="37" spans="1:10" ht="15.75" customHeight="1" x14ac:dyDescent="0.25">
      <c r="A37" s="47"/>
      <c r="B37" s="25"/>
      <c r="C37" s="50"/>
      <c r="D37" s="50"/>
      <c r="E37" s="50"/>
      <c r="F37" s="50"/>
      <c r="G37" s="50"/>
      <c r="H37" s="50"/>
      <c r="I37" s="50"/>
      <c r="J37" s="51"/>
    </row>
    <row r="38" spans="1:10" ht="1.5" customHeight="1" thickBot="1" x14ac:dyDescent="0.3">
      <c r="A38" s="47"/>
      <c r="B38" s="25"/>
      <c r="C38" s="50"/>
      <c r="D38" s="50"/>
      <c r="E38" s="50"/>
      <c r="F38" s="50"/>
      <c r="G38" s="50"/>
      <c r="H38" s="50"/>
      <c r="I38" s="50"/>
      <c r="J38" s="51"/>
    </row>
    <row r="39" spans="1:10" s="46" customFormat="1" x14ac:dyDescent="0.25">
      <c r="A39" s="152"/>
      <c r="B39" s="154" t="s">
        <v>30</v>
      </c>
      <c r="C39" s="184">
        <f>SUM(C11:C36)</f>
        <v>33</v>
      </c>
      <c r="D39" s="184"/>
      <c r="E39" s="184"/>
      <c r="F39" s="53"/>
      <c r="G39" s="184"/>
      <c r="H39" s="184"/>
      <c r="I39" s="53"/>
      <c r="J39" s="186">
        <f>SUM(J11:J36)</f>
        <v>207925.56999999998</v>
      </c>
    </row>
    <row r="40" spans="1:10" s="46" customFormat="1" ht="15.75" thickBot="1" x14ac:dyDescent="0.3">
      <c r="A40" s="153"/>
      <c r="B40" s="155"/>
      <c r="C40" s="185"/>
      <c r="D40" s="185"/>
      <c r="E40" s="185"/>
      <c r="F40" s="54"/>
      <c r="G40" s="185"/>
      <c r="H40" s="185"/>
      <c r="I40" s="54"/>
      <c r="J40" s="187"/>
    </row>
    <row r="41" spans="1:10" s="46" customFormat="1" x14ac:dyDescent="0.25">
      <c r="A41"/>
      <c r="B41" s="45"/>
      <c r="C41"/>
      <c r="D41"/>
      <c r="E41"/>
      <c r="F41"/>
      <c r="G41"/>
      <c r="H41"/>
      <c r="I41"/>
      <c r="J41"/>
    </row>
    <row r="42" spans="1:10" s="132" customFormat="1" ht="17.25" customHeight="1" x14ac:dyDescent="0.25">
      <c r="B42" s="131" t="s">
        <v>182</v>
      </c>
      <c r="C42" s="131"/>
      <c r="D42" s="131"/>
      <c r="E42" s="131"/>
      <c r="F42" s="131" t="s">
        <v>218</v>
      </c>
      <c r="G42" s="131"/>
    </row>
    <row r="43" spans="1:10" s="132" customFormat="1" x14ac:dyDescent="0.25">
      <c r="B43" s="131" t="s">
        <v>183</v>
      </c>
      <c r="C43" s="131"/>
      <c r="D43" s="131"/>
      <c r="E43" s="131"/>
      <c r="F43" s="131" t="s">
        <v>184</v>
      </c>
      <c r="G43" s="131"/>
    </row>
    <row r="44" spans="1:10" s="132" customFormat="1" x14ac:dyDescent="0.25">
      <c r="B44" s="131" t="s">
        <v>185</v>
      </c>
      <c r="C44" s="131"/>
      <c r="D44" s="131"/>
      <c r="E44" s="131"/>
      <c r="F44" s="131"/>
      <c r="G44" s="131"/>
    </row>
    <row r="45" spans="1:10" x14ac:dyDescent="0.25">
      <c r="A45" s="46"/>
      <c r="B45" s="46"/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46"/>
      <c r="B46" s="46"/>
      <c r="C46" s="46"/>
      <c r="D46" s="46"/>
      <c r="E46" s="46"/>
      <c r="F46" s="46"/>
      <c r="G46" s="46"/>
      <c r="H46" s="46"/>
      <c r="I46" s="46"/>
      <c r="J46" s="46"/>
    </row>
    <row r="47" spans="1:10" x14ac:dyDescent="0.25">
      <c r="A47" s="46"/>
      <c r="B47" s="46"/>
      <c r="C47" s="46"/>
      <c r="D47" s="46"/>
      <c r="E47" s="46"/>
      <c r="F47" s="46"/>
      <c r="G47" s="46"/>
      <c r="H47" s="46"/>
      <c r="I47" s="46"/>
      <c r="J47" s="46"/>
    </row>
    <row r="48" spans="1:10" x14ac:dyDescent="0.25">
      <c r="A48" s="9"/>
      <c r="B48" s="9"/>
      <c r="C48" s="9"/>
      <c r="D48" s="9"/>
      <c r="E48" s="9"/>
    </row>
    <row r="49" spans="1:5" x14ac:dyDescent="0.25">
      <c r="A49" s="9"/>
      <c r="B49" s="9"/>
      <c r="C49" s="9"/>
      <c r="D49" s="9"/>
      <c r="E49" s="9"/>
    </row>
  </sheetData>
  <mergeCells count="44">
    <mergeCell ref="G1:I1"/>
    <mergeCell ref="G2:I2"/>
    <mergeCell ref="H3:I3"/>
    <mergeCell ref="A6:I6"/>
    <mergeCell ref="A15:A17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J9:J10"/>
    <mergeCell ref="B15:B17"/>
    <mergeCell ref="C15:C17"/>
    <mergeCell ref="I15:I17"/>
    <mergeCell ref="J15:J17"/>
    <mergeCell ref="F9:F10"/>
    <mergeCell ref="I9:I10"/>
    <mergeCell ref="B12:B14"/>
    <mergeCell ref="D15:D17"/>
    <mergeCell ref="E15:E17"/>
    <mergeCell ref="F15:F17"/>
    <mergeCell ref="G15:G17"/>
    <mergeCell ref="H15:H17"/>
    <mergeCell ref="J20:J21"/>
    <mergeCell ref="I20:I21"/>
    <mergeCell ref="G39:G40"/>
    <mergeCell ref="H39:H40"/>
    <mergeCell ref="J39:J40"/>
    <mergeCell ref="G20:G21"/>
    <mergeCell ref="H20:H21"/>
    <mergeCell ref="A20:A21"/>
    <mergeCell ref="C20:C21"/>
    <mergeCell ref="D20:D21"/>
    <mergeCell ref="E20:E21"/>
    <mergeCell ref="F20:F21"/>
    <mergeCell ref="A39:A40"/>
    <mergeCell ref="B39:B40"/>
    <mergeCell ref="C39:C40"/>
    <mergeCell ref="D39:D40"/>
    <mergeCell ref="E39:E40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workbookViewId="0">
      <selection activeCell="O10" sqref="O10"/>
    </sheetView>
  </sheetViews>
  <sheetFormatPr defaultRowHeight="15" x14ac:dyDescent="0.25"/>
  <cols>
    <col min="1" max="1" width="4.42578125" customWidth="1"/>
    <col min="2" max="2" width="23.28515625" style="45" customWidth="1"/>
    <col min="3" max="3" width="9.5703125" bestFit="1" customWidth="1"/>
    <col min="4" max="4" width="9.28515625" bestFit="1" customWidth="1"/>
    <col min="5" max="5" width="10.140625" customWidth="1"/>
    <col min="6" max="6" width="7.5703125" customWidth="1"/>
    <col min="7" max="7" width="9.28515625" customWidth="1"/>
    <col min="8" max="8" width="8.28515625" customWidth="1"/>
    <col min="9" max="9" width="9.5703125" customWidth="1"/>
    <col min="10" max="10" width="10.28515625" customWidth="1"/>
  </cols>
  <sheetData>
    <row r="1" spans="1:10" x14ac:dyDescent="0.25">
      <c r="B1" s="148"/>
      <c r="G1" s="165" t="s">
        <v>267</v>
      </c>
      <c r="H1" s="165"/>
      <c r="I1" s="165"/>
    </row>
    <row r="2" spans="1:10" x14ac:dyDescent="0.25">
      <c r="B2" s="148"/>
      <c r="G2" s="147"/>
      <c r="H2" s="147"/>
      <c r="I2" s="147"/>
    </row>
    <row r="3" spans="1:10" ht="26.25" customHeight="1" x14ac:dyDescent="0.25">
      <c r="B3" s="126" t="s">
        <v>223</v>
      </c>
      <c r="C3" s="127"/>
      <c r="D3" s="127"/>
      <c r="F3" s="1"/>
      <c r="G3" s="170" t="s">
        <v>261</v>
      </c>
      <c r="H3" s="170"/>
      <c r="I3" s="170"/>
    </row>
    <row r="4" spans="1:10" ht="15" customHeight="1" x14ac:dyDescent="0.25">
      <c r="B4" s="126" t="s">
        <v>262</v>
      </c>
      <c r="C4" s="127"/>
      <c r="D4" s="127"/>
      <c r="F4" s="9"/>
      <c r="G4" s="170"/>
      <c r="H4" s="170"/>
      <c r="I4" s="170"/>
    </row>
    <row r="5" spans="1:10" ht="19.5" customHeight="1" x14ac:dyDescent="0.25">
      <c r="B5" s="126" t="s">
        <v>179</v>
      </c>
      <c r="C5" s="127"/>
      <c r="D5" s="127"/>
      <c r="F5" s="9"/>
      <c r="G5" s="170"/>
      <c r="H5" s="170"/>
      <c r="I5" s="170"/>
    </row>
    <row r="6" spans="1:10" ht="15" customHeight="1" x14ac:dyDescent="0.25">
      <c r="B6" s="126" t="s">
        <v>221</v>
      </c>
      <c r="C6" s="127"/>
      <c r="D6" s="127"/>
      <c r="F6" s="9"/>
      <c r="G6" s="170"/>
      <c r="H6" s="170"/>
      <c r="I6" s="170"/>
    </row>
    <row r="7" spans="1:10" ht="21" customHeight="1" x14ac:dyDescent="0.25">
      <c r="A7" s="165" t="s">
        <v>180</v>
      </c>
      <c r="B7" s="165"/>
      <c r="C7" s="165"/>
      <c r="D7" s="165"/>
      <c r="E7" s="165"/>
      <c r="F7" s="165"/>
      <c r="G7" s="165"/>
      <c r="H7" s="165"/>
      <c r="I7" s="165"/>
    </row>
    <row r="8" spans="1:10" ht="12" customHeight="1" x14ac:dyDescent="0.25">
      <c r="A8" s="165" t="s">
        <v>154</v>
      </c>
      <c r="B8" s="165"/>
      <c r="C8" s="165"/>
      <c r="D8" s="165"/>
      <c r="E8" s="165"/>
      <c r="F8" s="165"/>
      <c r="G8" s="165"/>
      <c r="H8" s="165"/>
      <c r="I8" s="165"/>
    </row>
    <row r="9" spans="1:10" ht="33.75" customHeight="1" x14ac:dyDescent="0.25">
      <c r="A9" s="169" t="s">
        <v>136</v>
      </c>
      <c r="B9" s="169"/>
      <c r="C9" s="169"/>
      <c r="D9" s="169"/>
      <c r="E9" s="169"/>
      <c r="F9" s="169"/>
      <c r="G9" s="169"/>
      <c r="H9" s="169"/>
      <c r="I9" s="169"/>
    </row>
    <row r="10" spans="1:10" ht="15.75" thickBot="1" x14ac:dyDescent="0.3"/>
    <row r="11" spans="1:10" ht="25.5" customHeight="1" x14ac:dyDescent="0.25">
      <c r="A11" s="152"/>
      <c r="B11" s="159"/>
      <c r="C11" s="190" t="s">
        <v>2</v>
      </c>
      <c r="D11" s="161" t="s">
        <v>3</v>
      </c>
      <c r="E11" s="161" t="s">
        <v>4</v>
      </c>
      <c r="F11" s="161" t="s">
        <v>173</v>
      </c>
      <c r="G11" s="163" t="s">
        <v>125</v>
      </c>
      <c r="H11" s="163" t="s">
        <v>126</v>
      </c>
      <c r="I11" s="163" t="s">
        <v>174</v>
      </c>
      <c r="J11" s="161" t="s">
        <v>127</v>
      </c>
    </row>
    <row r="12" spans="1:10" ht="24" customHeight="1" thickBot="1" x14ac:dyDescent="0.3">
      <c r="A12" s="153"/>
      <c r="B12" s="160"/>
      <c r="C12" s="191"/>
      <c r="D12" s="162"/>
      <c r="E12" s="162"/>
      <c r="F12" s="162"/>
      <c r="G12" s="164"/>
      <c r="H12" s="164"/>
      <c r="I12" s="164"/>
      <c r="J12" s="162"/>
    </row>
    <row r="13" spans="1:10" ht="16.5" thickBot="1" x14ac:dyDescent="0.3">
      <c r="A13" s="44">
        <v>1</v>
      </c>
      <c r="B13" s="6" t="s">
        <v>46</v>
      </c>
      <c r="C13" s="48">
        <v>1</v>
      </c>
      <c r="D13" s="48">
        <v>8010</v>
      </c>
      <c r="E13" s="48">
        <f>D13*10%</f>
        <v>801</v>
      </c>
      <c r="F13" s="48">
        <f>D13+E13</f>
        <v>8811</v>
      </c>
      <c r="G13" s="48">
        <f>F13*30%</f>
        <v>2643.2999999999997</v>
      </c>
      <c r="H13" s="48"/>
      <c r="I13" s="48">
        <f>D13+E13+G13+H13</f>
        <v>11454.3</v>
      </c>
      <c r="J13" s="49">
        <f>I13*C13</f>
        <v>11454.3</v>
      </c>
    </row>
    <row r="14" spans="1:10" ht="15.75" customHeight="1" x14ac:dyDescent="0.25">
      <c r="A14" s="47"/>
      <c r="B14" s="154" t="s">
        <v>8</v>
      </c>
      <c r="C14" s="50"/>
      <c r="D14" s="50"/>
      <c r="E14" s="50"/>
      <c r="F14" s="50"/>
      <c r="G14" s="50"/>
      <c r="H14" s="50"/>
      <c r="I14" s="50"/>
      <c r="J14" s="51"/>
    </row>
    <row r="15" spans="1:10" ht="15.75" x14ac:dyDescent="0.25">
      <c r="A15" s="47">
        <v>2</v>
      </c>
      <c r="B15" s="167"/>
      <c r="C15" s="50">
        <v>1.5</v>
      </c>
      <c r="D15" s="50">
        <v>7609</v>
      </c>
      <c r="E15" s="50">
        <f>D15*10%</f>
        <v>760.90000000000009</v>
      </c>
      <c r="F15" s="50">
        <f>D15+E15</f>
        <v>8369.9</v>
      </c>
      <c r="G15" s="50">
        <f>F15*30%</f>
        <v>2510.9699999999998</v>
      </c>
      <c r="H15" s="50"/>
      <c r="I15" s="50">
        <f>F15+G15</f>
        <v>10880.869999999999</v>
      </c>
      <c r="J15" s="51">
        <f>I15*C15</f>
        <v>16321.304999999998</v>
      </c>
    </row>
    <row r="16" spans="1:10" ht="16.5" thickBot="1" x14ac:dyDescent="0.3">
      <c r="A16" s="47"/>
      <c r="B16" s="155"/>
      <c r="C16" s="50"/>
      <c r="D16" s="50"/>
      <c r="E16" s="50"/>
      <c r="F16" s="50"/>
      <c r="G16" s="50"/>
      <c r="H16" s="50"/>
      <c r="I16" s="50"/>
      <c r="J16" s="51"/>
    </row>
    <row r="17" spans="1:10" ht="15" customHeight="1" x14ac:dyDescent="0.25">
      <c r="A17" s="152">
        <v>3</v>
      </c>
      <c r="B17" s="159" t="s">
        <v>8</v>
      </c>
      <c r="C17" s="184">
        <v>1</v>
      </c>
      <c r="D17" s="184">
        <v>7609</v>
      </c>
      <c r="E17" s="184">
        <f>D17*10%</f>
        <v>760.90000000000009</v>
      </c>
      <c r="F17" s="184">
        <f>D17+E17</f>
        <v>8369.9</v>
      </c>
      <c r="G17" s="184">
        <f>F17*30%</f>
        <v>2510.9699999999998</v>
      </c>
      <c r="H17" s="184"/>
      <c r="I17" s="184">
        <f>F17+G17</f>
        <v>10880.869999999999</v>
      </c>
      <c r="J17" s="186">
        <f>I17*C17</f>
        <v>10880.869999999999</v>
      </c>
    </row>
    <row r="18" spans="1:10" ht="15" customHeight="1" x14ac:dyDescent="0.25">
      <c r="A18" s="166"/>
      <c r="B18" s="174"/>
      <c r="C18" s="188"/>
      <c r="D18" s="188"/>
      <c r="E18" s="188"/>
      <c r="F18" s="188"/>
      <c r="G18" s="188"/>
      <c r="H18" s="188"/>
      <c r="I18" s="188"/>
      <c r="J18" s="189"/>
    </row>
    <row r="19" spans="1:10" ht="15.75" customHeight="1" thickBot="1" x14ac:dyDescent="0.3">
      <c r="A19" s="153"/>
      <c r="B19" s="160"/>
      <c r="C19" s="185"/>
      <c r="D19" s="185"/>
      <c r="E19" s="185"/>
      <c r="F19" s="185"/>
      <c r="G19" s="185"/>
      <c r="H19" s="185"/>
      <c r="I19" s="185"/>
      <c r="J19" s="187"/>
    </row>
    <row r="20" spans="1:10" ht="16.5" thickBot="1" x14ac:dyDescent="0.3">
      <c r="A20" s="44">
        <v>4</v>
      </c>
      <c r="B20" s="23" t="s">
        <v>9</v>
      </c>
      <c r="C20" s="48">
        <v>0.75</v>
      </c>
      <c r="D20" s="48">
        <v>5660</v>
      </c>
      <c r="E20" s="48">
        <f>D20*10%</f>
        <v>566</v>
      </c>
      <c r="F20" s="48">
        <f>D20+E20</f>
        <v>6226</v>
      </c>
      <c r="G20" s="48">
        <f>F20*30%</f>
        <v>1867.8</v>
      </c>
      <c r="H20" s="48"/>
      <c r="I20" s="48">
        <f>F20+G20</f>
        <v>8093.8</v>
      </c>
      <c r="J20" s="49">
        <f>I20*C20</f>
        <v>6070.35</v>
      </c>
    </row>
    <row r="21" spans="1:10" ht="26.25" thickBot="1" x14ac:dyDescent="0.3">
      <c r="A21" s="44">
        <v>5</v>
      </c>
      <c r="B21" s="23" t="s">
        <v>10</v>
      </c>
      <c r="C21" s="48">
        <v>1</v>
      </c>
      <c r="D21" s="48">
        <v>4379</v>
      </c>
      <c r="E21" s="48"/>
      <c r="F21" s="48">
        <f t="shared" ref="F21:F24" si="0">D21+E21</f>
        <v>4379</v>
      </c>
      <c r="G21" s="48"/>
      <c r="H21" s="48"/>
      <c r="I21" s="48"/>
      <c r="J21" s="49">
        <f>D21*C21</f>
        <v>4379</v>
      </c>
    </row>
    <row r="22" spans="1:10" ht="23.25" customHeight="1" x14ac:dyDescent="0.25">
      <c r="A22" s="152">
        <v>6</v>
      </c>
      <c r="B22" s="25" t="s">
        <v>37</v>
      </c>
      <c r="C22" s="184">
        <v>1</v>
      </c>
      <c r="D22" s="184">
        <v>6461</v>
      </c>
      <c r="E22" s="184">
        <f>D22*10%</f>
        <v>646.1</v>
      </c>
      <c r="F22" s="184">
        <f t="shared" si="0"/>
        <v>7107.1</v>
      </c>
      <c r="G22" s="184">
        <f>F22*30%</f>
        <v>2132.13</v>
      </c>
      <c r="H22" s="184"/>
      <c r="I22" s="184">
        <f>F22+G22</f>
        <v>9239.23</v>
      </c>
      <c r="J22" s="186">
        <f>C22*I22</f>
        <v>9239.23</v>
      </c>
    </row>
    <row r="23" spans="1:10" ht="11.25" customHeight="1" thickBot="1" x14ac:dyDescent="0.3">
      <c r="A23" s="153"/>
      <c r="B23" s="23"/>
      <c r="C23" s="185"/>
      <c r="D23" s="185"/>
      <c r="E23" s="185"/>
      <c r="F23" s="185"/>
      <c r="G23" s="185"/>
      <c r="H23" s="185"/>
      <c r="I23" s="185"/>
      <c r="J23" s="187"/>
    </row>
    <row r="24" spans="1:10" ht="21" customHeight="1" thickBot="1" x14ac:dyDescent="0.3">
      <c r="A24" s="44">
        <v>7</v>
      </c>
      <c r="B24" s="23" t="s">
        <v>31</v>
      </c>
      <c r="C24" s="48">
        <v>0.5</v>
      </c>
      <c r="D24" s="48">
        <v>6461</v>
      </c>
      <c r="E24" s="48">
        <f>D24*10%</f>
        <v>646.1</v>
      </c>
      <c r="F24" s="48">
        <f t="shared" si="0"/>
        <v>7107.1</v>
      </c>
      <c r="G24" s="48">
        <f>F24*30%</f>
        <v>2132.13</v>
      </c>
      <c r="H24" s="48"/>
      <c r="I24" s="48">
        <f>F24+G24</f>
        <v>9239.23</v>
      </c>
      <c r="J24" s="49">
        <f>I24*C24</f>
        <v>4619.6149999999998</v>
      </c>
    </row>
    <row r="25" spans="1:10" ht="16.5" thickBot="1" x14ac:dyDescent="0.3">
      <c r="A25" s="44">
        <v>8</v>
      </c>
      <c r="B25" s="23" t="s">
        <v>39</v>
      </c>
      <c r="C25" s="48">
        <v>1</v>
      </c>
      <c r="D25" s="48">
        <v>3631</v>
      </c>
      <c r="E25" s="48"/>
      <c r="F25" s="48"/>
      <c r="G25" s="48">
        <f t="shared" ref="G25:G36" si="1">F25*30%</f>
        <v>0</v>
      </c>
      <c r="H25" s="48"/>
      <c r="I25" s="48">
        <f>D25+E23+G25</f>
        <v>3631</v>
      </c>
      <c r="J25" s="49">
        <f>C25*I25</f>
        <v>3631</v>
      </c>
    </row>
    <row r="26" spans="1:10" ht="16.5" thickBot="1" x14ac:dyDescent="0.3">
      <c r="A26" s="44">
        <v>9</v>
      </c>
      <c r="B26" s="23" t="s">
        <v>15</v>
      </c>
      <c r="C26" s="48">
        <v>2</v>
      </c>
      <c r="D26" s="48">
        <v>5660</v>
      </c>
      <c r="E26" s="48">
        <f>D26*10%</f>
        <v>566</v>
      </c>
      <c r="F26" s="48">
        <f>D26+E26</f>
        <v>6226</v>
      </c>
      <c r="G26" s="48">
        <f t="shared" si="1"/>
        <v>1867.8</v>
      </c>
      <c r="H26" s="48"/>
      <c r="I26" s="48">
        <f>F26+G26</f>
        <v>8093.8</v>
      </c>
      <c r="J26" s="49">
        <f t="shared" ref="J26:J34" si="2">C26*I26</f>
        <v>16187.6</v>
      </c>
    </row>
    <row r="27" spans="1:10" ht="16.5" thickBot="1" x14ac:dyDescent="0.3">
      <c r="A27" s="44">
        <v>10</v>
      </c>
      <c r="B27" s="23" t="s">
        <v>258</v>
      </c>
      <c r="C27" s="48">
        <v>1</v>
      </c>
      <c r="D27" s="48">
        <v>5660</v>
      </c>
      <c r="E27" s="48"/>
      <c r="F27" s="48">
        <f>D27+E27</f>
        <v>5660</v>
      </c>
      <c r="G27" s="48">
        <f t="shared" si="1"/>
        <v>1698</v>
      </c>
      <c r="H27" s="48"/>
      <c r="I27" s="48">
        <f>F27+G27</f>
        <v>7358</v>
      </c>
      <c r="J27" s="49">
        <f t="shared" si="2"/>
        <v>7358</v>
      </c>
    </row>
    <row r="28" spans="1:10" ht="16.5" thickBot="1" x14ac:dyDescent="0.3">
      <c r="A28" s="44">
        <v>11</v>
      </c>
      <c r="B28" s="23" t="s">
        <v>36</v>
      </c>
      <c r="C28" s="48">
        <v>2</v>
      </c>
      <c r="D28" s="48">
        <v>6461</v>
      </c>
      <c r="E28" s="48">
        <f>D28*10%</f>
        <v>646.1</v>
      </c>
      <c r="F28" s="48">
        <f>D28+E28</f>
        <v>7107.1</v>
      </c>
      <c r="G28" s="48">
        <f t="shared" si="1"/>
        <v>2132.13</v>
      </c>
      <c r="H28" s="48"/>
      <c r="I28" s="48">
        <f>F28+G28</f>
        <v>9239.23</v>
      </c>
      <c r="J28" s="49">
        <f t="shared" si="2"/>
        <v>18478.46</v>
      </c>
    </row>
    <row r="29" spans="1:10" ht="16.5" thickBot="1" x14ac:dyDescent="0.3">
      <c r="A29" s="117">
        <v>12</v>
      </c>
      <c r="B29" s="23" t="s">
        <v>66</v>
      </c>
      <c r="C29" s="48">
        <v>0.5</v>
      </c>
      <c r="D29" s="48">
        <v>6461</v>
      </c>
      <c r="E29" s="48">
        <f>D29*10%</f>
        <v>646.1</v>
      </c>
      <c r="F29" s="48">
        <f>D29+E29</f>
        <v>7107.1</v>
      </c>
      <c r="G29" s="48">
        <f t="shared" si="1"/>
        <v>2132.13</v>
      </c>
      <c r="H29" s="48"/>
      <c r="I29" s="48">
        <f>F29+G29</f>
        <v>9239.23</v>
      </c>
      <c r="J29" s="49">
        <f t="shared" si="2"/>
        <v>4619.6149999999998</v>
      </c>
    </row>
    <row r="30" spans="1:10" ht="16.5" thickBot="1" x14ac:dyDescent="0.3">
      <c r="A30" s="44">
        <v>13</v>
      </c>
      <c r="B30" s="23" t="s">
        <v>25</v>
      </c>
      <c r="C30" s="48">
        <v>0.5</v>
      </c>
      <c r="D30" s="48">
        <v>6461</v>
      </c>
      <c r="E30" s="48">
        <f>D30*10%</f>
        <v>646.1</v>
      </c>
      <c r="F30" s="48">
        <f>D30+E30</f>
        <v>7107.1</v>
      </c>
      <c r="G30" s="48">
        <f t="shared" si="1"/>
        <v>2132.13</v>
      </c>
      <c r="H30" s="48"/>
      <c r="I30" s="48">
        <f>F30+G30</f>
        <v>9239.23</v>
      </c>
      <c r="J30" s="49">
        <f t="shared" si="2"/>
        <v>4619.6149999999998</v>
      </c>
    </row>
    <row r="31" spans="1:10" ht="16.5" thickBot="1" x14ac:dyDescent="0.3">
      <c r="A31" s="44">
        <v>14</v>
      </c>
      <c r="B31" s="23" t="s">
        <v>161</v>
      </c>
      <c r="C31" s="48">
        <v>1</v>
      </c>
      <c r="D31" s="48">
        <v>4619</v>
      </c>
      <c r="E31" s="48"/>
      <c r="F31" s="48"/>
      <c r="G31" s="48">
        <f>D31*30%</f>
        <v>1385.7</v>
      </c>
      <c r="H31" s="48"/>
      <c r="I31" s="48">
        <f>D31+G31</f>
        <v>6004.7</v>
      </c>
      <c r="J31" s="49">
        <f t="shared" si="2"/>
        <v>6004.7</v>
      </c>
    </row>
    <row r="32" spans="1:10" ht="16.5" thickBot="1" x14ac:dyDescent="0.3">
      <c r="A32" s="44">
        <v>15</v>
      </c>
      <c r="B32" s="23" t="s">
        <v>22</v>
      </c>
      <c r="C32" s="48">
        <v>0.5</v>
      </c>
      <c r="D32" s="48">
        <v>2670</v>
      </c>
      <c r="E32" s="48"/>
      <c r="F32" s="48"/>
      <c r="G32" s="48">
        <f t="shared" si="1"/>
        <v>0</v>
      </c>
      <c r="H32" s="48"/>
      <c r="I32" s="48">
        <f>D32+E32+H32</f>
        <v>2670</v>
      </c>
      <c r="J32" s="49">
        <f>I32*C32</f>
        <v>1335</v>
      </c>
    </row>
    <row r="33" spans="1:10" ht="16.5" thickBot="1" x14ac:dyDescent="0.3">
      <c r="A33" s="44">
        <v>16</v>
      </c>
      <c r="B33" s="23" t="s">
        <v>48</v>
      </c>
      <c r="C33" s="48">
        <v>3</v>
      </c>
      <c r="D33" s="48">
        <v>2670</v>
      </c>
      <c r="E33" s="48"/>
      <c r="F33" s="48"/>
      <c r="G33" s="48">
        <f t="shared" si="1"/>
        <v>0</v>
      </c>
      <c r="H33" s="48"/>
      <c r="I33" s="48">
        <f>D33</f>
        <v>2670</v>
      </c>
      <c r="J33" s="49">
        <f>2670*C33</f>
        <v>8010</v>
      </c>
    </row>
    <row r="34" spans="1:10" ht="26.25" thickBot="1" x14ac:dyDescent="0.3">
      <c r="A34" s="44">
        <v>18</v>
      </c>
      <c r="B34" s="23" t="s">
        <v>24</v>
      </c>
      <c r="C34" s="48">
        <v>4.75</v>
      </c>
      <c r="D34" s="48">
        <v>2670</v>
      </c>
      <c r="E34" s="48"/>
      <c r="F34" s="48"/>
      <c r="G34" s="48">
        <f t="shared" si="1"/>
        <v>0</v>
      </c>
      <c r="H34" s="48">
        <f>D34*10%</f>
        <v>267</v>
      </c>
      <c r="I34" s="48">
        <f>D34+H34</f>
        <v>2937</v>
      </c>
      <c r="J34" s="49">
        <f t="shared" si="2"/>
        <v>13950.75</v>
      </c>
    </row>
    <row r="35" spans="1:10" ht="25.5" customHeight="1" thickBot="1" x14ac:dyDescent="0.3">
      <c r="A35" s="44">
        <v>19</v>
      </c>
      <c r="B35" s="23" t="s">
        <v>17</v>
      </c>
      <c r="C35" s="48">
        <v>1</v>
      </c>
      <c r="D35" s="48">
        <v>3631</v>
      </c>
      <c r="E35" s="48"/>
      <c r="F35" s="48"/>
      <c r="G35" s="48">
        <f t="shared" si="1"/>
        <v>0</v>
      </c>
      <c r="H35" s="48"/>
      <c r="I35" s="48"/>
      <c r="J35" s="49">
        <f>D35*C35</f>
        <v>3631</v>
      </c>
    </row>
    <row r="36" spans="1:10" ht="15.75" customHeight="1" thickBot="1" x14ac:dyDescent="0.3">
      <c r="A36" s="44">
        <v>20</v>
      </c>
      <c r="B36" s="23" t="s">
        <v>33</v>
      </c>
      <c r="C36" s="48">
        <v>1</v>
      </c>
      <c r="D36" s="48">
        <v>3631</v>
      </c>
      <c r="E36" s="48"/>
      <c r="F36" s="48"/>
      <c r="G36" s="48">
        <f t="shared" si="1"/>
        <v>0</v>
      </c>
      <c r="H36" s="48">
        <f>D36*10%</f>
        <v>363.1</v>
      </c>
      <c r="I36" s="48">
        <f>D36+H36</f>
        <v>3994.1</v>
      </c>
      <c r="J36" s="49">
        <f>I36*C36</f>
        <v>3994.1</v>
      </c>
    </row>
    <row r="37" spans="1:10" ht="24.75" customHeight="1" x14ac:dyDescent="0.25">
      <c r="A37" s="47">
        <v>21</v>
      </c>
      <c r="B37" s="25" t="s">
        <v>50</v>
      </c>
      <c r="C37" s="50">
        <v>1</v>
      </c>
      <c r="D37" s="50">
        <v>3631</v>
      </c>
      <c r="E37" s="50"/>
      <c r="F37" s="50"/>
      <c r="G37" s="50"/>
      <c r="H37" s="50"/>
      <c r="I37" s="50"/>
      <c r="J37" s="51">
        <f>D37</f>
        <v>3631</v>
      </c>
    </row>
    <row r="38" spans="1:10" ht="1.5" customHeight="1" thickBot="1" x14ac:dyDescent="0.3">
      <c r="A38" s="47"/>
      <c r="B38" s="25"/>
      <c r="C38" s="50"/>
      <c r="D38" s="51"/>
      <c r="E38" s="51"/>
      <c r="F38" s="51"/>
      <c r="G38" s="51"/>
      <c r="H38" s="51"/>
      <c r="I38" s="51"/>
      <c r="J38" s="51"/>
    </row>
    <row r="39" spans="1:10" s="46" customFormat="1" x14ac:dyDescent="0.25">
      <c r="A39" s="152"/>
      <c r="B39" s="154" t="s">
        <v>30</v>
      </c>
      <c r="C39" s="184">
        <f>C13+C15+C17+C20+C21+C22+C24+C25+C26+C27+C28+C29+C30+C31+C32+C33+C34+C35+C36+C37</f>
        <v>26</v>
      </c>
      <c r="D39" s="186"/>
      <c r="E39" s="186"/>
      <c r="F39" s="145"/>
      <c r="G39" s="186"/>
      <c r="H39" s="186"/>
      <c r="I39" s="145"/>
      <c r="J39" s="186">
        <f>J13+J15+J17+J20+J21+J22+J24+J25+J26+J27+J28+J29+J30+J31+J32+J33+J34+J35+J36+J37</f>
        <v>158415.50999999998</v>
      </c>
    </row>
    <row r="40" spans="1:10" s="46" customFormat="1" ht="15.75" thickBot="1" x14ac:dyDescent="0.3">
      <c r="A40" s="153"/>
      <c r="B40" s="155"/>
      <c r="C40" s="185"/>
      <c r="D40" s="187"/>
      <c r="E40" s="187"/>
      <c r="F40" s="146"/>
      <c r="G40" s="187"/>
      <c r="H40" s="187"/>
      <c r="I40" s="146"/>
      <c r="J40" s="187"/>
    </row>
    <row r="41" spans="1:10" s="46" customFormat="1" x14ac:dyDescent="0.25">
      <c r="A41"/>
      <c r="B41" s="45"/>
      <c r="C41"/>
      <c r="D41"/>
      <c r="E41"/>
      <c r="F41"/>
      <c r="G41"/>
      <c r="H41"/>
      <c r="I41"/>
      <c r="J41"/>
    </row>
    <row r="42" spans="1:10" s="132" customFormat="1" ht="17.25" customHeight="1" x14ac:dyDescent="0.25">
      <c r="B42" s="131" t="s">
        <v>182</v>
      </c>
      <c r="C42" s="131"/>
      <c r="D42" s="131"/>
      <c r="E42" s="131"/>
      <c r="F42" s="131" t="s">
        <v>196</v>
      </c>
      <c r="G42" s="131"/>
    </row>
    <row r="43" spans="1:10" s="132" customFormat="1" x14ac:dyDescent="0.25">
      <c r="B43" s="131" t="s">
        <v>183</v>
      </c>
      <c r="C43" s="131"/>
      <c r="D43" s="131"/>
      <c r="E43" s="131"/>
      <c r="F43" s="131" t="s">
        <v>184</v>
      </c>
      <c r="G43" s="131"/>
    </row>
    <row r="44" spans="1:10" s="132" customFormat="1" x14ac:dyDescent="0.25">
      <c r="B44" s="131" t="s">
        <v>185</v>
      </c>
      <c r="C44" s="131"/>
      <c r="D44" s="131"/>
      <c r="E44" s="131"/>
      <c r="F44" s="131"/>
      <c r="G44" s="131"/>
    </row>
    <row r="45" spans="1:10" x14ac:dyDescent="0.25">
      <c r="A45" s="46"/>
      <c r="B45" s="46"/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46"/>
      <c r="B46" s="46"/>
      <c r="C46" s="46"/>
      <c r="D46" s="46"/>
      <c r="E46" s="46"/>
      <c r="F46" s="46"/>
      <c r="G46" s="46"/>
      <c r="H46" s="46"/>
      <c r="I46" s="46"/>
      <c r="J46" s="46"/>
    </row>
    <row r="47" spans="1:10" x14ac:dyDescent="0.25">
      <c r="A47" s="46"/>
      <c r="B47" s="46"/>
      <c r="C47" s="46"/>
      <c r="D47" s="46"/>
      <c r="E47" s="46"/>
      <c r="F47" s="46"/>
      <c r="G47" s="46"/>
      <c r="H47" s="46"/>
      <c r="I47" s="46"/>
      <c r="J47" s="46"/>
    </row>
    <row r="48" spans="1:10" x14ac:dyDescent="0.25">
      <c r="A48" s="9"/>
      <c r="B48" s="9"/>
      <c r="C48" s="9"/>
      <c r="D48" s="9"/>
      <c r="E48" s="9"/>
    </row>
    <row r="49" spans="1:5" x14ac:dyDescent="0.25">
      <c r="A49" s="9"/>
      <c r="B49" s="9"/>
      <c r="C49" s="9"/>
      <c r="D49" s="9"/>
      <c r="E49" s="9"/>
    </row>
  </sheetData>
  <mergeCells count="43">
    <mergeCell ref="B14:B16"/>
    <mergeCell ref="F17:F19"/>
    <mergeCell ref="H17:H19"/>
    <mergeCell ref="A17:A19"/>
    <mergeCell ref="B17:B19"/>
    <mergeCell ref="C17:C19"/>
    <mergeCell ref="D17:D19"/>
    <mergeCell ref="E17:E19"/>
    <mergeCell ref="G22:G23"/>
    <mergeCell ref="I22:I23"/>
    <mergeCell ref="J22:J23"/>
    <mergeCell ref="G39:G40"/>
    <mergeCell ref="H39:H40"/>
    <mergeCell ref="J39:J40"/>
    <mergeCell ref="H22:H23"/>
    <mergeCell ref="A22:A23"/>
    <mergeCell ref="C22:C23"/>
    <mergeCell ref="D22:D23"/>
    <mergeCell ref="E22:E23"/>
    <mergeCell ref="F22:F23"/>
    <mergeCell ref="A39:A40"/>
    <mergeCell ref="B39:B40"/>
    <mergeCell ref="C39:C40"/>
    <mergeCell ref="D39:D40"/>
    <mergeCell ref="E39:E40"/>
    <mergeCell ref="I17:I19"/>
    <mergeCell ref="J17:J19"/>
    <mergeCell ref="H11:H12"/>
    <mergeCell ref="J11:J12"/>
    <mergeCell ref="G17:G19"/>
    <mergeCell ref="G11:G12"/>
    <mergeCell ref="I11:I12"/>
    <mergeCell ref="G1:I1"/>
    <mergeCell ref="G3:I6"/>
    <mergeCell ref="A7:I7"/>
    <mergeCell ref="A9:I9"/>
    <mergeCell ref="A11:A12"/>
    <mergeCell ref="B11:B12"/>
    <mergeCell ref="C11:C12"/>
    <mergeCell ref="A8:I8"/>
    <mergeCell ref="D11:D12"/>
    <mergeCell ref="E11:E12"/>
    <mergeCell ref="F11:F12"/>
  </mergeCells>
  <pageMargins left="0.7" right="0.7" top="0.75" bottom="0.75" header="0.3" footer="0.3"/>
  <pageSetup paperSize="9" scale="86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opLeftCell="A28" workbookViewId="0">
      <selection activeCell="O41" sqref="O41"/>
    </sheetView>
  </sheetViews>
  <sheetFormatPr defaultRowHeight="15" x14ac:dyDescent="0.25"/>
  <cols>
    <col min="1" max="1" width="4.42578125" customWidth="1"/>
    <col min="2" max="2" width="23.28515625" style="45" customWidth="1"/>
    <col min="3" max="3" width="9.5703125" bestFit="1" customWidth="1"/>
    <col min="4" max="4" width="9.28515625" bestFit="1" customWidth="1"/>
    <col min="5" max="5" width="9.85546875" customWidth="1"/>
    <col min="6" max="6" width="8.42578125" customWidth="1"/>
    <col min="7" max="7" width="9.28515625" customWidth="1"/>
    <col min="8" max="8" width="6.85546875" customWidth="1"/>
    <col min="9" max="9" width="10.7109375" customWidth="1"/>
    <col min="10" max="10" width="10.28515625" customWidth="1"/>
  </cols>
  <sheetData>
    <row r="1" spans="1:10" ht="78" customHeight="1" x14ac:dyDescent="0.25">
      <c r="B1" s="126" t="s">
        <v>223</v>
      </c>
      <c r="C1" s="127"/>
      <c r="D1" s="127"/>
      <c r="F1" s="1"/>
      <c r="G1" s="170" t="s">
        <v>231</v>
      </c>
      <c r="H1" s="170"/>
      <c r="I1" s="170"/>
    </row>
    <row r="2" spans="1:10" ht="17.25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35.25" customHeight="1" x14ac:dyDescent="0.25">
      <c r="A7" s="169" t="s">
        <v>137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1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44">
        <v>1</v>
      </c>
      <c r="B11" s="6" t="s">
        <v>7</v>
      </c>
      <c r="C11" s="48">
        <v>1</v>
      </c>
      <c r="D11" s="48">
        <v>6889</v>
      </c>
      <c r="E11" s="48">
        <f>D11*10%</f>
        <v>688.90000000000009</v>
      </c>
      <c r="F11" s="48">
        <f>D11+E11</f>
        <v>7577.9</v>
      </c>
      <c r="G11" s="48">
        <f>F11*30%</f>
        <v>2273.37</v>
      </c>
      <c r="H11" s="48"/>
      <c r="I11" s="48">
        <f>D11+E11+G11+H11</f>
        <v>9851.27</v>
      </c>
      <c r="J11" s="49">
        <v>9851</v>
      </c>
    </row>
    <row r="12" spans="1:10" ht="15.75" customHeight="1" x14ac:dyDescent="0.25">
      <c r="A12" s="47"/>
      <c r="B12" s="154" t="s">
        <v>8</v>
      </c>
      <c r="C12" s="50"/>
      <c r="D12" s="50"/>
      <c r="E12" s="50"/>
      <c r="F12" s="50"/>
      <c r="G12" s="50"/>
      <c r="H12" s="50"/>
      <c r="I12" s="50"/>
      <c r="J12" s="51"/>
    </row>
    <row r="13" spans="1:10" ht="15.75" x14ac:dyDescent="0.25">
      <c r="A13" s="47">
        <v>2</v>
      </c>
      <c r="B13" s="167"/>
      <c r="C13" s="50">
        <v>1</v>
      </c>
      <c r="D13" s="50">
        <v>6544</v>
      </c>
      <c r="E13" s="50">
        <f>D13*10%</f>
        <v>654.40000000000009</v>
      </c>
      <c r="F13" s="50">
        <f>D13+E13</f>
        <v>7198.4</v>
      </c>
      <c r="G13" s="50">
        <f>F13*30%</f>
        <v>2159.52</v>
      </c>
      <c r="H13" s="50"/>
      <c r="I13" s="50">
        <f>F13+G13</f>
        <v>9357.92</v>
      </c>
      <c r="J13" s="51">
        <f>I13*C13</f>
        <v>9357.92</v>
      </c>
    </row>
    <row r="14" spans="1:10" ht="16.5" thickBot="1" x14ac:dyDescent="0.3">
      <c r="A14" s="47"/>
      <c r="B14" s="155"/>
      <c r="C14" s="50"/>
      <c r="D14" s="50"/>
      <c r="E14" s="50"/>
      <c r="F14" s="50"/>
      <c r="G14" s="50"/>
      <c r="H14" s="50"/>
      <c r="I14" s="50"/>
      <c r="J14" s="51"/>
    </row>
    <row r="15" spans="1:10" ht="15" customHeight="1" x14ac:dyDescent="0.25">
      <c r="A15" s="152">
        <v>3</v>
      </c>
      <c r="B15" s="159" t="s">
        <v>8</v>
      </c>
      <c r="C15" s="184">
        <v>0.5</v>
      </c>
      <c r="D15" s="184">
        <v>6544</v>
      </c>
      <c r="E15" s="184">
        <f>D15*10%</f>
        <v>654.40000000000009</v>
      </c>
      <c r="F15" s="184">
        <f>D15+E15</f>
        <v>7198.4</v>
      </c>
      <c r="G15" s="184">
        <f>F15*30%</f>
        <v>2159.52</v>
      </c>
      <c r="H15" s="184"/>
      <c r="I15" s="184">
        <f>F15+G15</f>
        <v>9357.92</v>
      </c>
      <c r="J15" s="186">
        <f>I15*C15</f>
        <v>4678.96</v>
      </c>
    </row>
    <row r="16" spans="1:10" ht="15" customHeight="1" x14ac:dyDescent="0.25">
      <c r="A16" s="166"/>
      <c r="B16" s="174"/>
      <c r="C16" s="188"/>
      <c r="D16" s="188"/>
      <c r="E16" s="188"/>
      <c r="F16" s="188"/>
      <c r="G16" s="188"/>
      <c r="H16" s="188"/>
      <c r="I16" s="188"/>
      <c r="J16" s="189"/>
    </row>
    <row r="17" spans="1:10" ht="15.75" customHeight="1" thickBot="1" x14ac:dyDescent="0.3">
      <c r="A17" s="153"/>
      <c r="B17" s="160"/>
      <c r="C17" s="185"/>
      <c r="D17" s="185"/>
      <c r="E17" s="185"/>
      <c r="F17" s="185"/>
      <c r="G17" s="185"/>
      <c r="H17" s="185"/>
      <c r="I17" s="185"/>
      <c r="J17" s="187"/>
    </row>
    <row r="18" spans="1:10" ht="16.5" thickBot="1" x14ac:dyDescent="0.3">
      <c r="A18" s="44">
        <v>4</v>
      </c>
      <c r="B18" s="23" t="s">
        <v>9</v>
      </c>
      <c r="C18" s="48">
        <v>0.67</v>
      </c>
      <c r="D18" s="48">
        <v>5660</v>
      </c>
      <c r="E18" s="48">
        <f>D18*10%</f>
        <v>566</v>
      </c>
      <c r="F18" s="48">
        <f>D18+E18</f>
        <v>6226</v>
      </c>
      <c r="G18" s="48">
        <f>F18*30%</f>
        <v>1867.8</v>
      </c>
      <c r="H18" s="48"/>
      <c r="I18" s="48">
        <f>F18+G18</f>
        <v>8093.8</v>
      </c>
      <c r="J18" s="49">
        <f>I18*C18</f>
        <v>5422.8460000000005</v>
      </c>
    </row>
    <row r="19" spans="1:10" ht="26.25" thickBot="1" x14ac:dyDescent="0.3">
      <c r="A19" s="44">
        <v>5</v>
      </c>
      <c r="B19" s="23" t="s">
        <v>10</v>
      </c>
      <c r="C19" s="48">
        <v>1</v>
      </c>
      <c r="D19" s="48">
        <v>4379</v>
      </c>
      <c r="E19" s="48"/>
      <c r="F19" s="48">
        <f t="shared" ref="F19:F22" si="0">D19+E19</f>
        <v>4379</v>
      </c>
      <c r="G19" s="48"/>
      <c r="H19" s="48"/>
      <c r="I19" s="48"/>
      <c r="J19" s="49">
        <f>D19*C19</f>
        <v>4379</v>
      </c>
    </row>
    <row r="20" spans="1:10" ht="23.25" customHeight="1" x14ac:dyDescent="0.25">
      <c r="A20" s="152">
        <v>6</v>
      </c>
      <c r="B20" s="25" t="s">
        <v>37</v>
      </c>
      <c r="C20" s="184">
        <v>1</v>
      </c>
      <c r="D20" s="184">
        <v>6461</v>
      </c>
      <c r="E20" s="184">
        <f>D20*10%</f>
        <v>646.1</v>
      </c>
      <c r="F20" s="184">
        <f t="shared" si="0"/>
        <v>7107.1</v>
      </c>
      <c r="G20" s="184">
        <f>F20*30%</f>
        <v>2132.13</v>
      </c>
      <c r="H20" s="184"/>
      <c r="I20" s="184">
        <f>F20+G20</f>
        <v>9239.23</v>
      </c>
      <c r="J20" s="186">
        <f>C20*I20</f>
        <v>9239.23</v>
      </c>
    </row>
    <row r="21" spans="1:10" ht="11.25" customHeight="1" thickBot="1" x14ac:dyDescent="0.3">
      <c r="A21" s="153"/>
      <c r="B21" s="23"/>
      <c r="C21" s="185"/>
      <c r="D21" s="185"/>
      <c r="E21" s="185"/>
      <c r="F21" s="185"/>
      <c r="G21" s="185"/>
      <c r="H21" s="185"/>
      <c r="I21" s="185"/>
      <c r="J21" s="187"/>
    </row>
    <row r="22" spans="1:10" ht="21" customHeight="1" thickBot="1" x14ac:dyDescent="0.3">
      <c r="A22" s="44">
        <v>7</v>
      </c>
      <c r="B22" s="23" t="s">
        <v>31</v>
      </c>
      <c r="C22" s="48">
        <v>0.5</v>
      </c>
      <c r="D22" s="48">
        <v>6461</v>
      </c>
      <c r="E22" s="48">
        <f>D22*10%</f>
        <v>646.1</v>
      </c>
      <c r="F22" s="48">
        <f t="shared" si="0"/>
        <v>7107.1</v>
      </c>
      <c r="G22" s="48">
        <f>F22*30%</f>
        <v>2132.13</v>
      </c>
      <c r="H22" s="48"/>
      <c r="I22" s="48">
        <f>F22+G22</f>
        <v>9239.23</v>
      </c>
      <c r="J22" s="49">
        <f>I22*C22</f>
        <v>4619.6149999999998</v>
      </c>
    </row>
    <row r="23" spans="1:10" ht="16.5" thickBot="1" x14ac:dyDescent="0.3">
      <c r="A23" s="44">
        <v>8</v>
      </c>
      <c r="B23" s="23" t="s">
        <v>39</v>
      </c>
      <c r="C23" s="48">
        <v>1</v>
      </c>
      <c r="D23" s="48">
        <v>3631</v>
      </c>
      <c r="E23" s="48"/>
      <c r="F23" s="48"/>
      <c r="G23" s="48">
        <f t="shared" ref="G23:G41" si="1">F23*30%</f>
        <v>0</v>
      </c>
      <c r="H23" s="48"/>
      <c r="I23" s="48">
        <f>D23+E21+G23</f>
        <v>3631</v>
      </c>
      <c r="J23" s="49">
        <f>C23*I23</f>
        <v>3631</v>
      </c>
    </row>
    <row r="24" spans="1:10" ht="16.5" thickBot="1" x14ac:dyDescent="0.3">
      <c r="A24" s="44">
        <v>9</v>
      </c>
      <c r="B24" s="23" t="s">
        <v>158</v>
      </c>
      <c r="C24" s="48">
        <v>6</v>
      </c>
      <c r="D24" s="48">
        <v>5660</v>
      </c>
      <c r="E24" s="48">
        <f>D24*10%</f>
        <v>566</v>
      </c>
      <c r="F24" s="48">
        <f>D24+E24</f>
        <v>6226</v>
      </c>
      <c r="G24" s="48">
        <f t="shared" si="1"/>
        <v>1867.8</v>
      </c>
      <c r="H24" s="48"/>
      <c r="I24" s="48">
        <f>F24+G24</f>
        <v>8093.8</v>
      </c>
      <c r="J24" s="49">
        <f t="shared" ref="J24:J39" si="2">C24*I24</f>
        <v>48562.8</v>
      </c>
    </row>
    <row r="25" spans="1:10" ht="26.25" thickBot="1" x14ac:dyDescent="0.3">
      <c r="A25" s="117">
        <v>10</v>
      </c>
      <c r="B25" s="23" t="s">
        <v>159</v>
      </c>
      <c r="C25" s="48">
        <v>1</v>
      </c>
      <c r="D25" s="48">
        <v>5660</v>
      </c>
      <c r="E25" s="48">
        <f>D25*10%</f>
        <v>566</v>
      </c>
      <c r="F25" s="48">
        <f>D25+E25</f>
        <v>6226</v>
      </c>
      <c r="G25" s="48">
        <f t="shared" si="1"/>
        <v>1867.8</v>
      </c>
      <c r="H25" s="48"/>
      <c r="I25" s="48">
        <f>F25+G25</f>
        <v>8093.8</v>
      </c>
      <c r="J25" s="49">
        <f t="shared" si="2"/>
        <v>8093.8</v>
      </c>
    </row>
    <row r="26" spans="1:10" ht="16.5" thickBot="1" x14ac:dyDescent="0.3">
      <c r="A26" s="44">
        <v>11</v>
      </c>
      <c r="B26" s="23" t="s">
        <v>43</v>
      </c>
      <c r="C26" s="48">
        <v>1</v>
      </c>
      <c r="D26" s="48">
        <v>5260</v>
      </c>
      <c r="E26" s="48"/>
      <c r="F26" s="48">
        <f>D26+E26</f>
        <v>5260</v>
      </c>
      <c r="G26" s="48">
        <f t="shared" si="1"/>
        <v>1578</v>
      </c>
      <c r="H26" s="48"/>
      <c r="I26" s="48">
        <f>F26+G26</f>
        <v>6838</v>
      </c>
      <c r="J26" s="49">
        <f t="shared" si="2"/>
        <v>6838</v>
      </c>
    </row>
    <row r="27" spans="1:10" ht="16.5" thickBot="1" x14ac:dyDescent="0.3">
      <c r="A27" s="44">
        <v>12</v>
      </c>
      <c r="B27" s="23" t="s">
        <v>36</v>
      </c>
      <c r="C27" s="48">
        <v>2</v>
      </c>
      <c r="D27" s="48">
        <v>6461</v>
      </c>
      <c r="E27" s="48">
        <f>D27*10%</f>
        <v>646.1</v>
      </c>
      <c r="F27" s="48">
        <f>D27+E27</f>
        <v>7107.1</v>
      </c>
      <c r="G27" s="48">
        <f t="shared" si="1"/>
        <v>2132.13</v>
      </c>
      <c r="H27" s="48"/>
      <c r="I27" s="48">
        <f>F27+G27</f>
        <v>9239.23</v>
      </c>
      <c r="J27" s="49">
        <f t="shared" si="2"/>
        <v>18478.46</v>
      </c>
    </row>
    <row r="28" spans="1:10" ht="26.25" thickBot="1" x14ac:dyDescent="0.3">
      <c r="A28" s="44">
        <v>13</v>
      </c>
      <c r="B28" s="23" t="s">
        <v>26</v>
      </c>
      <c r="C28" s="48">
        <v>3</v>
      </c>
      <c r="D28" s="48">
        <v>6461</v>
      </c>
      <c r="E28" s="48">
        <f t="shared" ref="E28:E31" si="3">D28*10%</f>
        <v>646.1</v>
      </c>
      <c r="F28" s="48">
        <f t="shared" ref="F28:F31" si="4">D28+E28</f>
        <v>7107.1</v>
      </c>
      <c r="G28" s="48">
        <f t="shared" si="1"/>
        <v>2132.13</v>
      </c>
      <c r="H28" s="48"/>
      <c r="I28" s="48">
        <f t="shared" ref="I28:I31" si="5">F28+G28</f>
        <v>9239.23</v>
      </c>
      <c r="J28" s="49">
        <f t="shared" si="2"/>
        <v>27717.69</v>
      </c>
    </row>
    <row r="29" spans="1:10" ht="16.5" thickBot="1" x14ac:dyDescent="0.3">
      <c r="A29" s="44">
        <v>14</v>
      </c>
      <c r="B29" s="23" t="s">
        <v>52</v>
      </c>
      <c r="C29" s="48">
        <v>0.5</v>
      </c>
      <c r="D29" s="48">
        <v>5660</v>
      </c>
      <c r="E29" s="48">
        <f t="shared" si="3"/>
        <v>566</v>
      </c>
      <c r="F29" s="48">
        <f t="shared" si="4"/>
        <v>6226</v>
      </c>
      <c r="G29" s="48">
        <f t="shared" si="1"/>
        <v>1867.8</v>
      </c>
      <c r="H29" s="48"/>
      <c r="I29" s="48">
        <f t="shared" si="5"/>
        <v>8093.8</v>
      </c>
      <c r="J29" s="49">
        <f t="shared" si="2"/>
        <v>4046.9</v>
      </c>
    </row>
    <row r="30" spans="1:10" ht="16.5" thickBot="1" x14ac:dyDescent="0.3">
      <c r="A30" s="117">
        <v>15</v>
      </c>
      <c r="B30" s="24" t="s">
        <v>170</v>
      </c>
      <c r="C30" s="48">
        <v>1</v>
      </c>
      <c r="D30" s="48">
        <v>6461</v>
      </c>
      <c r="E30" s="48">
        <f t="shared" si="3"/>
        <v>646.1</v>
      </c>
      <c r="F30" s="48">
        <f t="shared" si="4"/>
        <v>7107.1</v>
      </c>
      <c r="G30" s="48">
        <f t="shared" si="1"/>
        <v>2132.13</v>
      </c>
      <c r="H30" s="48"/>
      <c r="I30" s="48">
        <f t="shared" si="5"/>
        <v>9239.23</v>
      </c>
      <c r="J30" s="49">
        <f t="shared" si="2"/>
        <v>9239.23</v>
      </c>
    </row>
    <row r="31" spans="1:10" ht="16.5" thickBot="1" x14ac:dyDescent="0.3">
      <c r="A31" s="117">
        <v>16</v>
      </c>
      <c r="B31" s="23" t="s">
        <v>160</v>
      </c>
      <c r="C31" s="48">
        <v>0.5</v>
      </c>
      <c r="D31" s="48">
        <v>6461</v>
      </c>
      <c r="E31" s="48">
        <f t="shared" si="3"/>
        <v>646.1</v>
      </c>
      <c r="F31" s="48">
        <f t="shared" si="4"/>
        <v>7107.1</v>
      </c>
      <c r="G31" s="48">
        <f t="shared" si="1"/>
        <v>2132.13</v>
      </c>
      <c r="H31" s="48"/>
      <c r="I31" s="48">
        <f t="shared" si="5"/>
        <v>9239.23</v>
      </c>
      <c r="J31" s="49">
        <f t="shared" si="2"/>
        <v>4619.6149999999998</v>
      </c>
    </row>
    <row r="32" spans="1:10" ht="16.5" thickBot="1" x14ac:dyDescent="0.3">
      <c r="A32" s="44">
        <v>17</v>
      </c>
      <c r="B32" s="23" t="s">
        <v>25</v>
      </c>
      <c r="C32" s="48">
        <v>0.5</v>
      </c>
      <c r="D32" s="48">
        <v>6461</v>
      </c>
      <c r="E32" s="48">
        <f>D32*10%</f>
        <v>646.1</v>
      </c>
      <c r="F32" s="48">
        <f>D32+E32</f>
        <v>7107.1</v>
      </c>
      <c r="G32" s="48">
        <f t="shared" si="1"/>
        <v>2132.13</v>
      </c>
      <c r="H32" s="48"/>
      <c r="I32" s="48">
        <f>F32+G32</f>
        <v>9239.23</v>
      </c>
      <c r="J32" s="49">
        <f t="shared" si="2"/>
        <v>4619.6149999999998</v>
      </c>
    </row>
    <row r="33" spans="1:10" ht="16.5" thickBot="1" x14ac:dyDescent="0.3">
      <c r="A33" s="44">
        <v>18</v>
      </c>
      <c r="B33" s="23" t="s">
        <v>19</v>
      </c>
      <c r="C33" s="48">
        <v>1</v>
      </c>
      <c r="D33" s="48">
        <v>4619</v>
      </c>
      <c r="E33" s="48"/>
      <c r="F33" s="48"/>
      <c r="G33" s="48">
        <f>D33*30%</f>
        <v>1385.7</v>
      </c>
      <c r="H33" s="48"/>
      <c r="I33" s="48">
        <f>D33+G33</f>
        <v>6004.7</v>
      </c>
      <c r="J33" s="49">
        <f t="shared" si="2"/>
        <v>6004.7</v>
      </c>
    </row>
    <row r="34" spans="1:10" ht="16.5" thickBot="1" x14ac:dyDescent="0.3">
      <c r="A34" s="44">
        <v>19</v>
      </c>
      <c r="B34" s="23" t="s">
        <v>44</v>
      </c>
      <c r="C34" s="48">
        <v>0.5</v>
      </c>
      <c r="D34" s="52">
        <v>4859</v>
      </c>
      <c r="E34" s="48"/>
      <c r="F34" s="48"/>
      <c r="G34" s="48"/>
      <c r="H34" s="48"/>
      <c r="I34" s="48">
        <f>D34+E34+G34+H34</f>
        <v>4859</v>
      </c>
      <c r="J34" s="49">
        <f>I34*C34</f>
        <v>2429.5</v>
      </c>
    </row>
    <row r="35" spans="1:10" ht="16.5" thickBot="1" x14ac:dyDescent="0.3">
      <c r="A35" s="44">
        <v>20</v>
      </c>
      <c r="B35" s="23" t="s">
        <v>22</v>
      </c>
      <c r="C35" s="48">
        <v>0.5</v>
      </c>
      <c r="D35" s="55">
        <v>2670</v>
      </c>
      <c r="E35" s="48"/>
      <c r="F35" s="48"/>
      <c r="G35" s="48">
        <f t="shared" si="1"/>
        <v>0</v>
      </c>
      <c r="H35" s="48"/>
      <c r="I35" s="48">
        <f>D35+E35+H35</f>
        <v>2670</v>
      </c>
      <c r="J35" s="49">
        <f>I35*C35</f>
        <v>1335</v>
      </c>
    </row>
    <row r="36" spans="1:10" ht="16.5" thickBot="1" x14ac:dyDescent="0.3">
      <c r="A36" s="44">
        <v>21</v>
      </c>
      <c r="B36" s="23" t="s">
        <v>48</v>
      </c>
      <c r="C36" s="48">
        <v>3</v>
      </c>
      <c r="D36" s="48">
        <v>2670</v>
      </c>
      <c r="E36" s="48"/>
      <c r="F36" s="48"/>
      <c r="G36" s="48">
        <f t="shared" si="1"/>
        <v>0</v>
      </c>
      <c r="H36" s="48"/>
      <c r="I36" s="48"/>
      <c r="J36" s="49">
        <f>2670*C36</f>
        <v>8010</v>
      </c>
    </row>
    <row r="37" spans="1:10" ht="26.25" thickBot="1" x14ac:dyDescent="0.3">
      <c r="A37" s="44">
        <v>22</v>
      </c>
      <c r="B37" s="23" t="s">
        <v>24</v>
      </c>
      <c r="C37" s="48">
        <v>3</v>
      </c>
      <c r="D37" s="48">
        <v>2670</v>
      </c>
      <c r="E37" s="48"/>
      <c r="F37" s="48"/>
      <c r="G37" s="48">
        <f t="shared" si="1"/>
        <v>0</v>
      </c>
      <c r="H37" s="48">
        <f>D37*10%</f>
        <v>267</v>
      </c>
      <c r="I37" s="48">
        <f>D37+H37</f>
        <v>2937</v>
      </c>
      <c r="J37" s="49">
        <f t="shared" si="2"/>
        <v>8811</v>
      </c>
    </row>
    <row r="38" spans="1:10" ht="39" thickBot="1" x14ac:dyDescent="0.3">
      <c r="A38" s="44">
        <v>23</v>
      </c>
      <c r="B38" s="23" t="s">
        <v>53</v>
      </c>
      <c r="C38" s="48">
        <v>2</v>
      </c>
      <c r="D38" s="48">
        <v>3631</v>
      </c>
      <c r="E38" s="48"/>
      <c r="F38" s="48"/>
      <c r="G38" s="48"/>
      <c r="H38" s="48"/>
      <c r="I38" s="48"/>
      <c r="J38" s="49">
        <f>D38*C38</f>
        <v>7262</v>
      </c>
    </row>
    <row r="39" spans="1:10" ht="16.5" thickBot="1" x14ac:dyDescent="0.3">
      <c r="A39" s="44">
        <v>24</v>
      </c>
      <c r="B39" s="23" t="s">
        <v>51</v>
      </c>
      <c r="C39" s="48">
        <v>2</v>
      </c>
      <c r="D39" s="48">
        <v>3631</v>
      </c>
      <c r="E39" s="48"/>
      <c r="F39" s="48">
        <f>D39+E39</f>
        <v>3631</v>
      </c>
      <c r="G39" s="48"/>
      <c r="H39" s="48">
        <f>D39*10%</f>
        <v>363.1</v>
      </c>
      <c r="I39" s="48">
        <f>F39+H39</f>
        <v>3994.1</v>
      </c>
      <c r="J39" s="49">
        <f t="shared" si="2"/>
        <v>7988.2</v>
      </c>
    </row>
    <row r="40" spans="1:10" ht="25.5" customHeight="1" thickBot="1" x14ac:dyDescent="0.3">
      <c r="A40" s="44">
        <v>25</v>
      </c>
      <c r="B40" s="23" t="s">
        <v>17</v>
      </c>
      <c r="C40" s="48">
        <v>0.5</v>
      </c>
      <c r="D40" s="48">
        <v>3631</v>
      </c>
      <c r="E40" s="48"/>
      <c r="F40" s="48"/>
      <c r="G40" s="48">
        <f t="shared" si="1"/>
        <v>0</v>
      </c>
      <c r="H40" s="48"/>
      <c r="I40" s="48"/>
      <c r="J40" s="49">
        <f>D40*C40</f>
        <v>1815.5</v>
      </c>
    </row>
    <row r="41" spans="1:10" ht="15.75" customHeight="1" thickBot="1" x14ac:dyDescent="0.3">
      <c r="A41" s="44">
        <v>26</v>
      </c>
      <c r="B41" s="23" t="s">
        <v>33</v>
      </c>
      <c r="C41" s="48">
        <v>0.5</v>
      </c>
      <c r="D41" s="48">
        <v>3631</v>
      </c>
      <c r="E41" s="48"/>
      <c r="F41" s="48"/>
      <c r="G41" s="48">
        <f t="shared" si="1"/>
        <v>0</v>
      </c>
      <c r="H41" s="48">
        <f>D41*10%</f>
        <v>363.1</v>
      </c>
      <c r="I41" s="48">
        <f>D41+H41</f>
        <v>3994.1</v>
      </c>
      <c r="J41" s="49">
        <f>I41*C41</f>
        <v>1997.05</v>
      </c>
    </row>
    <row r="42" spans="1:10" s="46" customFormat="1" ht="21" customHeight="1" x14ac:dyDescent="0.25">
      <c r="A42" s="139"/>
      <c r="B42" s="140" t="s">
        <v>30</v>
      </c>
      <c r="C42" s="141">
        <f>C11+C13+C15+C18+C19+C20+C22+C23+C24+C25+C26+C27+C28+C29+C30+C31+C32+C33+C34+C35+C36+C37+C38+C39+C41+C40</f>
        <v>35.17</v>
      </c>
      <c r="D42" s="141"/>
      <c r="E42" s="141"/>
      <c r="F42" s="141"/>
      <c r="G42" s="141"/>
      <c r="H42" s="141"/>
      <c r="I42" s="141"/>
      <c r="J42" s="142">
        <f>J11+J13+J15+J18+J19+J20+J22+J23+J24+J25+J26+J27+J28+J29+J30+J31+J32+J33+J34+J35+J36+J37+J38+J39+J40+J41</f>
        <v>229048.63099999999</v>
      </c>
    </row>
    <row r="43" spans="1:10" s="46" customFormat="1" x14ac:dyDescent="0.25">
      <c r="A43"/>
      <c r="B43" s="45"/>
      <c r="C43"/>
      <c r="D43"/>
      <c r="E43"/>
      <c r="F43"/>
      <c r="G43"/>
      <c r="H43"/>
      <c r="I43"/>
      <c r="J43"/>
    </row>
    <row r="44" spans="1:10" s="132" customFormat="1" ht="17.25" customHeight="1" x14ac:dyDescent="0.25">
      <c r="B44" s="131" t="s">
        <v>182</v>
      </c>
      <c r="C44" s="131"/>
      <c r="D44" s="131"/>
      <c r="E44" s="131"/>
      <c r="F44" s="131" t="s">
        <v>197</v>
      </c>
      <c r="G44" s="131"/>
    </row>
    <row r="45" spans="1:10" s="132" customFormat="1" x14ac:dyDescent="0.25">
      <c r="B45" s="131" t="s">
        <v>183</v>
      </c>
      <c r="C45" s="131"/>
      <c r="D45" s="131"/>
      <c r="E45" s="131"/>
      <c r="F45" s="131" t="s">
        <v>184</v>
      </c>
      <c r="G45" s="131"/>
    </row>
    <row r="46" spans="1:10" s="132" customFormat="1" x14ac:dyDescent="0.25">
      <c r="B46" s="131" t="s">
        <v>185</v>
      </c>
      <c r="C46" s="131"/>
      <c r="D46" s="131"/>
      <c r="E46" s="131"/>
      <c r="F46" s="131"/>
      <c r="G46" s="131"/>
    </row>
    <row r="47" spans="1:10" x14ac:dyDescent="0.25">
      <c r="A47" s="46"/>
      <c r="B47" s="46"/>
      <c r="C47" s="46"/>
      <c r="D47" s="46"/>
      <c r="E47" s="46"/>
      <c r="F47" s="46"/>
      <c r="G47" s="46"/>
      <c r="H47" s="46"/>
      <c r="I47" s="46"/>
      <c r="J47" s="46"/>
    </row>
    <row r="48" spans="1:10" x14ac:dyDescent="0.25">
      <c r="A48" s="46"/>
      <c r="B48" s="46"/>
      <c r="C48" s="46"/>
      <c r="D48" s="46"/>
      <c r="E48" s="46"/>
      <c r="F48" s="46"/>
      <c r="G48" s="46"/>
      <c r="H48" s="46"/>
      <c r="I48" s="46"/>
      <c r="J48" s="46"/>
    </row>
    <row r="49" spans="1:10" x14ac:dyDescent="0.25">
      <c r="A49" s="46"/>
      <c r="B49" s="46"/>
      <c r="C49" s="46"/>
      <c r="D49" s="46"/>
      <c r="E49" s="46"/>
      <c r="F49" s="46"/>
      <c r="G49" s="46"/>
      <c r="H49" s="46"/>
      <c r="I49" s="46"/>
      <c r="J49" s="46"/>
    </row>
    <row r="50" spans="1:10" x14ac:dyDescent="0.25">
      <c r="A50" s="9"/>
      <c r="B50" s="9"/>
      <c r="C50" s="9"/>
      <c r="D50" s="9"/>
      <c r="E50" s="9"/>
    </row>
    <row r="51" spans="1:10" x14ac:dyDescent="0.25">
      <c r="A51" s="9"/>
      <c r="B51" s="9"/>
      <c r="C51" s="9"/>
      <c r="D51" s="9"/>
      <c r="E51" s="9"/>
    </row>
  </sheetData>
  <mergeCells count="36">
    <mergeCell ref="H3:I3"/>
    <mergeCell ref="A6:I6"/>
    <mergeCell ref="G1:I1"/>
    <mergeCell ref="A5:I5"/>
    <mergeCell ref="A7:I7"/>
    <mergeCell ref="G2:I2"/>
    <mergeCell ref="A9:A10"/>
    <mergeCell ref="B9:B10"/>
    <mergeCell ref="C9:C10"/>
    <mergeCell ref="D9:D10"/>
    <mergeCell ref="E9:E10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G9:G10"/>
    <mergeCell ref="H9:H10"/>
    <mergeCell ref="F9:F10"/>
    <mergeCell ref="I9:I10"/>
    <mergeCell ref="J20:J21"/>
    <mergeCell ref="A20:A21"/>
    <mergeCell ref="C20:C21"/>
    <mergeCell ref="D20:D21"/>
    <mergeCell ref="E20:E21"/>
    <mergeCell ref="F20:F21"/>
    <mergeCell ref="G20:G21"/>
    <mergeCell ref="H20:H21"/>
    <mergeCell ref="I20:I21"/>
  </mergeCells>
  <pageMargins left="0.70866141732283472" right="0.70866141732283472" top="0.74803149606299213" bottom="0.74803149606299213" header="0.31496062992125984" footer="0.31496062992125984"/>
  <pageSetup paperSize="9" scale="82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opLeftCell="A13" workbookViewId="0">
      <selection activeCell="N29" sqref="N29"/>
    </sheetView>
  </sheetViews>
  <sheetFormatPr defaultRowHeight="15" x14ac:dyDescent="0.25"/>
  <cols>
    <col min="1" max="1" width="4.42578125" customWidth="1"/>
    <col min="2" max="2" width="23.28515625" style="60" customWidth="1"/>
    <col min="3" max="3" width="9.5703125" bestFit="1" customWidth="1"/>
    <col min="4" max="4" width="9.28515625" bestFit="1" customWidth="1"/>
    <col min="5" max="5" width="10.140625" customWidth="1"/>
    <col min="6" max="6" width="7.5703125" customWidth="1"/>
    <col min="7" max="7" width="9.28515625" customWidth="1"/>
    <col min="8" max="8" width="6.85546875" customWidth="1"/>
    <col min="9" max="9" width="10.7109375" customWidth="1"/>
    <col min="10" max="10" width="10.28515625" customWidth="1"/>
  </cols>
  <sheetData>
    <row r="1" spans="1:10" ht="72" customHeight="1" x14ac:dyDescent="0.25">
      <c r="B1" s="126" t="s">
        <v>223</v>
      </c>
      <c r="C1" s="127"/>
      <c r="D1" s="127"/>
      <c r="F1" s="1"/>
      <c r="G1" s="170" t="s">
        <v>232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1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x14ac:dyDescent="0.25">
      <c r="A7" s="165" t="s">
        <v>138</v>
      </c>
      <c r="B7" s="165"/>
      <c r="C7" s="165"/>
      <c r="D7" s="165"/>
      <c r="E7" s="165"/>
      <c r="F7" s="165"/>
      <c r="G7" s="165"/>
      <c r="H7" s="165"/>
      <c r="I7" s="165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59">
        <v>1</v>
      </c>
      <c r="B11" s="6" t="s">
        <v>7</v>
      </c>
      <c r="C11" s="48">
        <v>1</v>
      </c>
      <c r="D11" s="48">
        <v>6889</v>
      </c>
      <c r="E11" s="48">
        <f>D11*10%</f>
        <v>688.90000000000009</v>
      </c>
      <c r="F11" s="48">
        <f>D11+E11</f>
        <v>7577.9</v>
      </c>
      <c r="G11" s="48">
        <f>F11*30%</f>
        <v>2273.37</v>
      </c>
      <c r="H11" s="48"/>
      <c r="I11" s="48">
        <f>D11+E11+G11+H11</f>
        <v>9851.27</v>
      </c>
      <c r="J11" s="49">
        <f>I11*C11</f>
        <v>9851.27</v>
      </c>
    </row>
    <row r="12" spans="1:10" ht="15.75" customHeight="1" x14ac:dyDescent="0.25">
      <c r="A12" s="62"/>
      <c r="B12" s="154" t="s">
        <v>8</v>
      </c>
      <c r="C12" s="50"/>
      <c r="D12" s="50"/>
      <c r="E12" s="50"/>
      <c r="F12" s="50"/>
      <c r="G12" s="50"/>
      <c r="H12" s="50"/>
      <c r="I12" s="50"/>
      <c r="J12" s="51"/>
    </row>
    <row r="13" spans="1:10" ht="15.75" x14ac:dyDescent="0.25">
      <c r="A13" s="62">
        <v>2</v>
      </c>
      <c r="B13" s="167"/>
      <c r="C13" s="50">
        <v>1</v>
      </c>
      <c r="D13" s="50">
        <v>6544</v>
      </c>
      <c r="E13" s="50">
        <f>D13*10%</f>
        <v>654.40000000000009</v>
      </c>
      <c r="F13" s="50">
        <f>D13+E13</f>
        <v>7198.4</v>
      </c>
      <c r="G13" s="50">
        <f>F13*30%</f>
        <v>2159.52</v>
      </c>
      <c r="H13" s="50"/>
      <c r="I13" s="50">
        <f>F13+G13</f>
        <v>9357.92</v>
      </c>
      <c r="J13" s="51">
        <f>I13*C13</f>
        <v>9357.92</v>
      </c>
    </row>
    <row r="14" spans="1:10" ht="16.5" thickBot="1" x14ac:dyDescent="0.3">
      <c r="A14" s="62"/>
      <c r="B14" s="155"/>
      <c r="C14" s="50"/>
      <c r="D14" s="50"/>
      <c r="E14" s="50"/>
      <c r="F14" s="50"/>
      <c r="G14" s="50"/>
      <c r="H14" s="50"/>
      <c r="I14" s="50"/>
      <c r="J14" s="51"/>
    </row>
    <row r="15" spans="1:10" ht="15" customHeight="1" x14ac:dyDescent="0.25">
      <c r="A15" s="152">
        <v>3</v>
      </c>
      <c r="B15" s="159" t="s">
        <v>8</v>
      </c>
      <c r="C15" s="184">
        <v>1</v>
      </c>
      <c r="D15" s="184">
        <v>6544</v>
      </c>
      <c r="E15" s="184">
        <f>D15*10%</f>
        <v>654.40000000000009</v>
      </c>
      <c r="F15" s="184">
        <f>D15+E15</f>
        <v>7198.4</v>
      </c>
      <c r="G15" s="184">
        <f>F15*30%</f>
        <v>2159.52</v>
      </c>
      <c r="H15" s="184"/>
      <c r="I15" s="184">
        <f>F15+G15</f>
        <v>9357.92</v>
      </c>
      <c r="J15" s="186">
        <f>I15*C15</f>
        <v>9357.92</v>
      </c>
    </row>
    <row r="16" spans="1:10" ht="15" customHeight="1" x14ac:dyDescent="0.25">
      <c r="A16" s="166"/>
      <c r="B16" s="174"/>
      <c r="C16" s="188"/>
      <c r="D16" s="188"/>
      <c r="E16" s="188"/>
      <c r="F16" s="188"/>
      <c r="G16" s="188"/>
      <c r="H16" s="188"/>
      <c r="I16" s="188"/>
      <c r="J16" s="189"/>
    </row>
    <row r="17" spans="1:10" ht="15.75" customHeight="1" thickBot="1" x14ac:dyDescent="0.3">
      <c r="A17" s="153"/>
      <c r="B17" s="160"/>
      <c r="C17" s="185"/>
      <c r="D17" s="185"/>
      <c r="E17" s="185"/>
      <c r="F17" s="185"/>
      <c r="G17" s="185"/>
      <c r="H17" s="185"/>
      <c r="I17" s="185"/>
      <c r="J17" s="187"/>
    </row>
    <row r="18" spans="1:10" ht="16.5" thickBot="1" x14ac:dyDescent="0.3">
      <c r="A18" s="59">
        <v>4</v>
      </c>
      <c r="B18" s="23" t="s">
        <v>9</v>
      </c>
      <c r="C18" s="48">
        <v>0.67</v>
      </c>
      <c r="D18" s="48">
        <v>5660</v>
      </c>
      <c r="E18" s="48">
        <f>D18*10%</f>
        <v>566</v>
      </c>
      <c r="F18" s="48">
        <f>D18+E18</f>
        <v>6226</v>
      </c>
      <c r="G18" s="48">
        <f>F18*30%</f>
        <v>1867.8</v>
      </c>
      <c r="H18" s="48"/>
      <c r="I18" s="48">
        <f>F18+G18</f>
        <v>8093.8</v>
      </c>
      <c r="J18" s="49">
        <f>I18*C18</f>
        <v>5422.8460000000005</v>
      </c>
    </row>
    <row r="19" spans="1:10" ht="26.25" thickBot="1" x14ac:dyDescent="0.3">
      <c r="A19" s="59">
        <v>5</v>
      </c>
      <c r="B19" s="23" t="s">
        <v>10</v>
      </c>
      <c r="C19" s="48">
        <v>1</v>
      </c>
      <c r="D19" s="48">
        <v>4379</v>
      </c>
      <c r="E19" s="48"/>
      <c r="F19" s="48">
        <f t="shared" ref="F19:F20" si="0">D19+E19</f>
        <v>4379</v>
      </c>
      <c r="G19" s="48"/>
      <c r="H19" s="48"/>
      <c r="I19" s="48"/>
      <c r="J19" s="49">
        <f>D19*C19</f>
        <v>4379</v>
      </c>
    </row>
    <row r="20" spans="1:10" ht="23.25" customHeight="1" x14ac:dyDescent="0.25">
      <c r="A20" s="152">
        <v>6</v>
      </c>
      <c r="B20" s="25" t="s">
        <v>37</v>
      </c>
      <c r="C20" s="184">
        <v>1</v>
      </c>
      <c r="D20" s="184">
        <v>6461</v>
      </c>
      <c r="E20" s="184">
        <f>D20*10%</f>
        <v>646.1</v>
      </c>
      <c r="F20" s="184">
        <f t="shared" si="0"/>
        <v>7107.1</v>
      </c>
      <c r="G20" s="184">
        <f>F20*30%</f>
        <v>2132.13</v>
      </c>
      <c r="H20" s="184"/>
      <c r="I20" s="184">
        <f>F20+G20</f>
        <v>9239.23</v>
      </c>
      <c r="J20" s="186">
        <f>C20*I20</f>
        <v>9239.23</v>
      </c>
    </row>
    <row r="21" spans="1:10" ht="11.25" customHeight="1" thickBot="1" x14ac:dyDescent="0.3">
      <c r="A21" s="153"/>
      <c r="B21" s="23"/>
      <c r="C21" s="185"/>
      <c r="D21" s="185"/>
      <c r="E21" s="185"/>
      <c r="F21" s="185"/>
      <c r="G21" s="185"/>
      <c r="H21" s="185"/>
      <c r="I21" s="185"/>
      <c r="J21" s="187"/>
    </row>
    <row r="22" spans="1:10" ht="16.5" thickBot="1" x14ac:dyDescent="0.3">
      <c r="A22" s="59">
        <v>7</v>
      </c>
      <c r="B22" s="23" t="s">
        <v>39</v>
      </c>
      <c r="C22" s="48">
        <v>1</v>
      </c>
      <c r="D22" s="48">
        <v>3631</v>
      </c>
      <c r="E22" s="48"/>
      <c r="F22" s="48"/>
      <c r="G22" s="48">
        <f t="shared" ref="G22:G32" si="1">F22*30%</f>
        <v>0</v>
      </c>
      <c r="H22" s="48"/>
      <c r="I22" s="48">
        <f>D22+E21+G22</f>
        <v>3631</v>
      </c>
      <c r="J22" s="49">
        <f>C22*I22</f>
        <v>3631</v>
      </c>
    </row>
    <row r="23" spans="1:10" ht="16.5" thickBot="1" x14ac:dyDescent="0.3">
      <c r="A23" s="59">
        <v>8</v>
      </c>
      <c r="B23" s="23" t="s">
        <v>43</v>
      </c>
      <c r="C23" s="48">
        <v>1</v>
      </c>
      <c r="D23" s="48">
        <v>5260</v>
      </c>
      <c r="E23" s="48"/>
      <c r="F23" s="48">
        <f>D23+E23</f>
        <v>5260</v>
      </c>
      <c r="G23" s="48">
        <f t="shared" si="1"/>
        <v>1578</v>
      </c>
      <c r="H23" s="48"/>
      <c r="I23" s="48">
        <f>F23+G23</f>
        <v>6838</v>
      </c>
      <c r="J23" s="49">
        <f t="shared" ref="J23:J30" si="2">C23*I23</f>
        <v>6838</v>
      </c>
    </row>
    <row r="24" spans="1:10" ht="16.5" thickBot="1" x14ac:dyDescent="0.3">
      <c r="A24" s="59">
        <v>9</v>
      </c>
      <c r="B24" s="23" t="s">
        <v>36</v>
      </c>
      <c r="C24" s="48">
        <v>1.33</v>
      </c>
      <c r="D24" s="48">
        <v>6461</v>
      </c>
      <c r="E24" s="48">
        <f>D24*10%</f>
        <v>646.1</v>
      </c>
      <c r="F24" s="48">
        <f>D24+E24</f>
        <v>7107.1</v>
      </c>
      <c r="G24" s="48">
        <f t="shared" si="1"/>
        <v>2132.13</v>
      </c>
      <c r="H24" s="48"/>
      <c r="I24" s="48">
        <f>F24+G24</f>
        <v>9239.23</v>
      </c>
      <c r="J24" s="49">
        <f t="shared" si="2"/>
        <v>12288.1759</v>
      </c>
    </row>
    <row r="25" spans="1:10" ht="16.5" thickBot="1" x14ac:dyDescent="0.3">
      <c r="A25" s="59">
        <v>10</v>
      </c>
      <c r="B25" s="23" t="s">
        <v>25</v>
      </c>
      <c r="C25" s="48">
        <v>1</v>
      </c>
      <c r="D25" s="48">
        <v>6461</v>
      </c>
      <c r="E25" s="48">
        <f>D25*10%</f>
        <v>646.1</v>
      </c>
      <c r="F25" s="48">
        <f>D25+E25</f>
        <v>7107.1</v>
      </c>
      <c r="G25" s="48">
        <f t="shared" si="1"/>
        <v>2132.13</v>
      </c>
      <c r="H25" s="48"/>
      <c r="I25" s="48">
        <f>F25+G25</f>
        <v>9239.23</v>
      </c>
      <c r="J25" s="49">
        <f t="shared" si="2"/>
        <v>9239.23</v>
      </c>
    </row>
    <row r="26" spans="1:10" ht="16.5" thickBot="1" x14ac:dyDescent="0.3">
      <c r="A26" s="59">
        <v>11</v>
      </c>
      <c r="B26" s="23" t="s">
        <v>19</v>
      </c>
      <c r="C26" s="48">
        <v>1</v>
      </c>
      <c r="D26" s="48">
        <v>4619</v>
      </c>
      <c r="E26" s="48"/>
      <c r="F26" s="48"/>
      <c r="G26" s="48">
        <f>D26*30%</f>
        <v>1385.7</v>
      </c>
      <c r="H26" s="48"/>
      <c r="I26" s="48">
        <f>D26+G26</f>
        <v>6004.7</v>
      </c>
      <c r="J26" s="49">
        <f t="shared" si="2"/>
        <v>6004.7</v>
      </c>
    </row>
    <row r="27" spans="1:10" ht="16.5" thickBot="1" x14ac:dyDescent="0.3">
      <c r="A27" s="59">
        <v>12</v>
      </c>
      <c r="B27" s="23" t="s">
        <v>44</v>
      </c>
      <c r="C27" s="48">
        <v>1</v>
      </c>
      <c r="D27" s="52">
        <v>4859</v>
      </c>
      <c r="E27" s="48"/>
      <c r="F27" s="48"/>
      <c r="G27" s="48"/>
      <c r="H27" s="48"/>
      <c r="I27" s="48">
        <f>D27+E27+G27+H27</f>
        <v>4859</v>
      </c>
      <c r="J27" s="49">
        <f>I27*C27</f>
        <v>4859</v>
      </c>
    </row>
    <row r="28" spans="1:10" ht="16.5" thickBot="1" x14ac:dyDescent="0.3">
      <c r="A28" s="59">
        <v>13</v>
      </c>
      <c r="B28" s="23" t="s">
        <v>22</v>
      </c>
      <c r="C28" s="48">
        <v>0.5</v>
      </c>
      <c r="D28" s="48">
        <v>2670</v>
      </c>
      <c r="E28" s="48"/>
      <c r="F28" s="48"/>
      <c r="G28" s="48">
        <f t="shared" si="1"/>
        <v>0</v>
      </c>
      <c r="H28" s="48"/>
      <c r="I28" s="48">
        <f>D28+E28+H28</f>
        <v>2670</v>
      </c>
      <c r="J28" s="49">
        <f>I28*C28</f>
        <v>1335</v>
      </c>
    </row>
    <row r="29" spans="1:10" ht="16.5" thickBot="1" x14ac:dyDescent="0.3">
      <c r="A29" s="59">
        <v>14</v>
      </c>
      <c r="B29" s="23" t="s">
        <v>48</v>
      </c>
      <c r="C29" s="48">
        <v>3</v>
      </c>
      <c r="D29" s="48">
        <v>2670</v>
      </c>
      <c r="E29" s="48"/>
      <c r="F29" s="48"/>
      <c r="G29" s="48">
        <f t="shared" si="1"/>
        <v>0</v>
      </c>
      <c r="H29" s="48"/>
      <c r="I29" s="48"/>
      <c r="J29" s="49">
        <f>2670*C29</f>
        <v>8010</v>
      </c>
    </row>
    <row r="30" spans="1:10" ht="26.25" thickBot="1" x14ac:dyDescent="0.3">
      <c r="A30" s="59">
        <v>15</v>
      </c>
      <c r="B30" s="23" t="s">
        <v>24</v>
      </c>
      <c r="C30" s="48">
        <v>6</v>
      </c>
      <c r="D30" s="48">
        <v>2670</v>
      </c>
      <c r="E30" s="48"/>
      <c r="F30" s="48"/>
      <c r="G30" s="48">
        <f t="shared" si="1"/>
        <v>0</v>
      </c>
      <c r="H30" s="48">
        <f>D30*10%</f>
        <v>267</v>
      </c>
      <c r="I30" s="48">
        <f>D30+H30</f>
        <v>2937</v>
      </c>
      <c r="J30" s="49">
        <f t="shared" si="2"/>
        <v>17622</v>
      </c>
    </row>
    <row r="31" spans="1:10" ht="25.5" customHeight="1" thickBot="1" x14ac:dyDescent="0.3">
      <c r="A31" s="59">
        <v>16</v>
      </c>
      <c r="B31" s="23" t="s">
        <v>17</v>
      </c>
      <c r="C31" s="48">
        <v>1</v>
      </c>
      <c r="D31" s="48">
        <v>3631</v>
      </c>
      <c r="E31" s="48"/>
      <c r="F31" s="48"/>
      <c r="G31" s="48">
        <f t="shared" si="1"/>
        <v>0</v>
      </c>
      <c r="H31" s="48"/>
      <c r="I31" s="48"/>
      <c r="J31" s="49">
        <f>D31*C31</f>
        <v>3631</v>
      </c>
    </row>
    <row r="32" spans="1:10" ht="15.75" customHeight="1" thickBot="1" x14ac:dyDescent="0.3">
      <c r="A32" s="59">
        <v>17</v>
      </c>
      <c r="B32" s="23" t="s">
        <v>33</v>
      </c>
      <c r="C32" s="48">
        <v>0.5</v>
      </c>
      <c r="D32" s="48">
        <v>3631</v>
      </c>
      <c r="E32" s="48"/>
      <c r="F32" s="48"/>
      <c r="G32" s="48">
        <f t="shared" si="1"/>
        <v>0</v>
      </c>
      <c r="H32" s="48">
        <f>D32*12%</f>
        <v>435.71999999999997</v>
      </c>
      <c r="I32" s="48">
        <f>D32+H32</f>
        <v>4066.72</v>
      </c>
      <c r="J32" s="49">
        <f>I32*C32</f>
        <v>2033.36</v>
      </c>
    </row>
    <row r="33" spans="1:14" ht="15.75" customHeight="1" x14ac:dyDescent="0.25">
      <c r="A33" s="62"/>
      <c r="B33" s="25"/>
      <c r="C33" s="50"/>
      <c r="D33" s="50"/>
      <c r="E33" s="50"/>
      <c r="F33" s="50"/>
      <c r="G33" s="50"/>
      <c r="H33" s="50"/>
      <c r="I33" s="50"/>
      <c r="J33" s="51"/>
    </row>
    <row r="34" spans="1:14" ht="1.5" customHeight="1" thickBot="1" x14ac:dyDescent="0.3">
      <c r="A34" s="62"/>
      <c r="B34" s="25"/>
      <c r="C34" s="50"/>
      <c r="D34" s="50"/>
      <c r="E34" s="50"/>
      <c r="F34" s="50"/>
      <c r="G34" s="50"/>
      <c r="H34" s="50"/>
      <c r="I34" s="50"/>
      <c r="J34" s="51"/>
    </row>
    <row r="35" spans="1:14" s="61" customFormat="1" x14ac:dyDescent="0.25">
      <c r="A35" s="152"/>
      <c r="B35" s="154" t="s">
        <v>30</v>
      </c>
      <c r="C35" s="184">
        <f>SUM(C11:C32)</f>
        <v>23</v>
      </c>
      <c r="D35" s="184"/>
      <c r="E35" s="184"/>
      <c r="F35" s="63"/>
      <c r="G35" s="184"/>
      <c r="H35" s="184"/>
      <c r="I35" s="63"/>
      <c r="J35" s="186">
        <f>SUM(J11:J34)</f>
        <v>123099.6519</v>
      </c>
      <c r="N35" s="122"/>
    </row>
    <row r="36" spans="1:14" s="61" customFormat="1" ht="15.75" thickBot="1" x14ac:dyDescent="0.3">
      <c r="A36" s="153"/>
      <c r="B36" s="155"/>
      <c r="C36" s="185"/>
      <c r="D36" s="185"/>
      <c r="E36" s="185"/>
      <c r="F36" s="64"/>
      <c r="G36" s="185"/>
      <c r="H36" s="185"/>
      <c r="I36" s="64"/>
      <c r="J36" s="187"/>
    </row>
    <row r="37" spans="1:14" s="61" customFormat="1" x14ac:dyDescent="0.25">
      <c r="A37"/>
      <c r="B37" s="60"/>
      <c r="C37"/>
      <c r="D37"/>
      <c r="E37"/>
      <c r="F37"/>
      <c r="G37"/>
      <c r="H37"/>
      <c r="I37"/>
      <c r="J37"/>
    </row>
    <row r="38" spans="1:14" s="132" customFormat="1" ht="17.25" customHeight="1" x14ac:dyDescent="0.25">
      <c r="B38" s="131" t="s">
        <v>182</v>
      </c>
      <c r="C38" s="131"/>
      <c r="D38" s="131"/>
      <c r="E38" s="131"/>
      <c r="F38" s="131" t="s">
        <v>198</v>
      </c>
      <c r="G38" s="131"/>
    </row>
    <row r="39" spans="1:14" s="132" customFormat="1" x14ac:dyDescent="0.25">
      <c r="B39" s="131" t="s">
        <v>183</v>
      </c>
      <c r="C39" s="131"/>
      <c r="D39" s="131"/>
      <c r="E39" s="131"/>
      <c r="F39" s="131" t="s">
        <v>184</v>
      </c>
      <c r="G39" s="131"/>
    </row>
    <row r="40" spans="1:14" s="132" customFormat="1" x14ac:dyDescent="0.25">
      <c r="B40" s="131" t="s">
        <v>185</v>
      </c>
      <c r="C40" s="131"/>
      <c r="D40" s="131"/>
      <c r="E40" s="131"/>
      <c r="F40" s="131"/>
      <c r="G40" s="131"/>
    </row>
    <row r="41" spans="1:14" x14ac:dyDescent="0.25">
      <c r="A41" s="61"/>
      <c r="B41" s="61"/>
      <c r="C41" s="61"/>
      <c r="D41" s="61"/>
      <c r="E41" s="61"/>
      <c r="F41" s="61"/>
      <c r="G41" s="61"/>
      <c r="H41" s="61"/>
      <c r="I41" s="61"/>
      <c r="J41" s="61"/>
    </row>
    <row r="42" spans="1:14" x14ac:dyDescent="0.25">
      <c r="A42" s="61"/>
      <c r="B42" s="61"/>
      <c r="C42" s="61"/>
      <c r="D42" s="61"/>
      <c r="E42" s="61"/>
      <c r="F42" s="61"/>
      <c r="G42" s="61"/>
      <c r="H42" s="61"/>
      <c r="I42" s="61"/>
      <c r="J42" s="61"/>
    </row>
    <row r="43" spans="1:14" x14ac:dyDescent="0.25">
      <c r="A43" s="61"/>
      <c r="B43" s="61"/>
      <c r="C43" s="61"/>
      <c r="D43" s="61"/>
      <c r="E43" s="61"/>
      <c r="F43" s="61"/>
      <c r="G43" s="61"/>
      <c r="H43" s="61"/>
      <c r="I43" s="61"/>
      <c r="J43" s="61"/>
    </row>
    <row r="44" spans="1:14" x14ac:dyDescent="0.25">
      <c r="A44" s="9"/>
      <c r="B44" s="9"/>
      <c r="C44" s="9"/>
      <c r="D44" s="9"/>
      <c r="E44" s="9"/>
    </row>
    <row r="45" spans="1:14" x14ac:dyDescent="0.25">
      <c r="A45" s="9"/>
      <c r="B45" s="9"/>
      <c r="C45" s="9"/>
      <c r="D45" s="9"/>
      <c r="E45" s="9"/>
    </row>
  </sheetData>
  <mergeCells count="44">
    <mergeCell ref="H3:I3"/>
    <mergeCell ref="A6:I6"/>
    <mergeCell ref="G1:I1"/>
    <mergeCell ref="A5:I5"/>
    <mergeCell ref="A7:I7"/>
    <mergeCell ref="G2:I2"/>
    <mergeCell ref="I20:I21"/>
    <mergeCell ref="A9:A10"/>
    <mergeCell ref="B9:B10"/>
    <mergeCell ref="C9:C10"/>
    <mergeCell ref="D9:D10"/>
    <mergeCell ref="E9:E10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G9:G10"/>
    <mergeCell ref="H9:H10"/>
    <mergeCell ref="F9:F10"/>
    <mergeCell ref="I9:I10"/>
    <mergeCell ref="J20:J21"/>
    <mergeCell ref="A35:A36"/>
    <mergeCell ref="B35:B36"/>
    <mergeCell ref="C35:C36"/>
    <mergeCell ref="D35:D36"/>
    <mergeCell ref="E35:E36"/>
    <mergeCell ref="G35:G36"/>
    <mergeCell ref="H35:H36"/>
    <mergeCell ref="J35:J36"/>
    <mergeCell ref="A20:A21"/>
    <mergeCell ref="C20:C21"/>
    <mergeCell ref="D20:D21"/>
    <mergeCell ref="E20:E21"/>
    <mergeCell ref="F20:F21"/>
    <mergeCell ref="G20:G21"/>
    <mergeCell ref="H20:H21"/>
  </mergeCells>
  <pageMargins left="0.7" right="0.7" top="0.75" bottom="0.75" header="0.3" footer="0.3"/>
  <pageSetup paperSize="9" scale="86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opLeftCell="A16" workbookViewId="0">
      <selection activeCell="A37" sqref="A37:A38"/>
    </sheetView>
  </sheetViews>
  <sheetFormatPr defaultRowHeight="15" x14ac:dyDescent="0.25"/>
  <cols>
    <col min="1" max="1" width="4.42578125" customWidth="1"/>
    <col min="2" max="2" width="25.140625" style="45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9.75" customHeight="1" x14ac:dyDescent="0.25">
      <c r="B1" s="126" t="s">
        <v>223</v>
      </c>
      <c r="C1" s="127"/>
      <c r="D1" s="127"/>
      <c r="F1" s="1"/>
      <c r="G1" s="170" t="s">
        <v>255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1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6.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8.5" customHeight="1" x14ac:dyDescent="0.25">
      <c r="A7" s="169" t="s">
        <v>54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44">
        <v>1</v>
      </c>
      <c r="B11" s="6" t="s">
        <v>7</v>
      </c>
      <c r="C11" s="48">
        <v>1</v>
      </c>
      <c r="D11" s="48">
        <v>6889</v>
      </c>
      <c r="E11" s="48">
        <f>D11*10%</f>
        <v>688.90000000000009</v>
      </c>
      <c r="F11" s="48">
        <f>D11+E11</f>
        <v>7577.9</v>
      </c>
      <c r="G11" s="48">
        <f>F11*30%</f>
        <v>2273.37</v>
      </c>
      <c r="H11" s="48"/>
      <c r="I11" s="48">
        <f>D11+E11+G11+H11</f>
        <v>9851.27</v>
      </c>
      <c r="J11" s="49">
        <v>9851</v>
      </c>
    </row>
    <row r="12" spans="1:10" ht="15.75" customHeight="1" x14ac:dyDescent="0.25">
      <c r="A12" s="47"/>
      <c r="B12" s="154" t="s">
        <v>8</v>
      </c>
      <c r="C12" s="50"/>
      <c r="D12" s="50"/>
      <c r="E12" s="50"/>
      <c r="F12" s="50"/>
      <c r="G12" s="50"/>
      <c r="H12" s="50"/>
      <c r="I12" s="50"/>
      <c r="J12" s="51"/>
    </row>
    <row r="13" spans="1:10" ht="15.75" x14ac:dyDescent="0.25">
      <c r="A13" s="47">
        <v>2</v>
      </c>
      <c r="B13" s="167"/>
      <c r="C13" s="50">
        <v>1</v>
      </c>
      <c r="D13" s="50">
        <v>6544</v>
      </c>
      <c r="E13" s="50">
        <f>D13*10%</f>
        <v>654.40000000000009</v>
      </c>
      <c r="F13" s="50">
        <f>D13+E13</f>
        <v>7198.4</v>
      </c>
      <c r="G13" s="50">
        <f>F13*30%</f>
        <v>2159.52</v>
      </c>
      <c r="H13" s="50"/>
      <c r="I13" s="50">
        <f>F13+G13</f>
        <v>9357.92</v>
      </c>
      <c r="J13" s="51">
        <f>I13*C13</f>
        <v>9357.92</v>
      </c>
    </row>
    <row r="14" spans="1:10" ht="16.5" thickBot="1" x14ac:dyDescent="0.3">
      <c r="A14" s="47"/>
      <c r="B14" s="155"/>
      <c r="C14" s="50"/>
      <c r="D14" s="50"/>
      <c r="E14" s="50"/>
      <c r="F14" s="50"/>
      <c r="G14" s="50"/>
      <c r="H14" s="50"/>
      <c r="I14" s="50"/>
      <c r="J14" s="51"/>
    </row>
    <row r="15" spans="1:10" ht="15" customHeight="1" x14ac:dyDescent="0.25">
      <c r="A15" s="152">
        <v>3</v>
      </c>
      <c r="B15" s="159" t="s">
        <v>8</v>
      </c>
      <c r="C15" s="184">
        <v>0.5</v>
      </c>
      <c r="D15" s="184">
        <v>6544</v>
      </c>
      <c r="E15" s="184">
        <f>D15*10%</f>
        <v>654.40000000000009</v>
      </c>
      <c r="F15" s="184">
        <f>D15+E15</f>
        <v>7198.4</v>
      </c>
      <c r="G15" s="184">
        <f>F15*30%</f>
        <v>2159.52</v>
      </c>
      <c r="H15" s="184"/>
      <c r="I15" s="184">
        <f>F15+G15</f>
        <v>9357.92</v>
      </c>
      <c r="J15" s="186">
        <f>I15*C15</f>
        <v>4678.96</v>
      </c>
    </row>
    <row r="16" spans="1:10" ht="15" customHeight="1" x14ac:dyDescent="0.25">
      <c r="A16" s="166"/>
      <c r="B16" s="174"/>
      <c r="C16" s="188"/>
      <c r="D16" s="188"/>
      <c r="E16" s="188"/>
      <c r="F16" s="188"/>
      <c r="G16" s="188"/>
      <c r="H16" s="188"/>
      <c r="I16" s="188"/>
      <c r="J16" s="189"/>
    </row>
    <row r="17" spans="1:10" ht="15.75" customHeight="1" thickBot="1" x14ac:dyDescent="0.3">
      <c r="A17" s="153"/>
      <c r="B17" s="160"/>
      <c r="C17" s="185"/>
      <c r="D17" s="185"/>
      <c r="E17" s="185"/>
      <c r="F17" s="185"/>
      <c r="G17" s="185"/>
      <c r="H17" s="185"/>
      <c r="I17" s="185"/>
      <c r="J17" s="187"/>
    </row>
    <row r="18" spans="1:10" ht="16.5" thickBot="1" x14ac:dyDescent="0.3">
      <c r="A18" s="44">
        <v>4</v>
      </c>
      <c r="B18" s="23" t="s">
        <v>9</v>
      </c>
      <c r="C18" s="48">
        <v>0.5</v>
      </c>
      <c r="D18" s="48">
        <v>5660</v>
      </c>
      <c r="E18" s="48">
        <f>D18*10%</f>
        <v>566</v>
      </c>
      <c r="F18" s="48">
        <f>D18+E18</f>
        <v>6226</v>
      </c>
      <c r="G18" s="48">
        <f>F18*30%</f>
        <v>1867.8</v>
      </c>
      <c r="H18" s="48"/>
      <c r="I18" s="48">
        <f>F18+G18</f>
        <v>8093.8</v>
      </c>
      <c r="J18" s="49">
        <f>I18*C18</f>
        <v>4046.9</v>
      </c>
    </row>
    <row r="19" spans="1:10" ht="16.5" thickBot="1" x14ac:dyDescent="0.3">
      <c r="A19" s="44">
        <v>5</v>
      </c>
      <c r="B19" s="23" t="s">
        <v>10</v>
      </c>
      <c r="C19" s="48">
        <v>1</v>
      </c>
      <c r="D19" s="48">
        <v>4379</v>
      </c>
      <c r="E19" s="48"/>
      <c r="F19" s="48">
        <f t="shared" ref="F19:F20" si="0">D19+E19</f>
        <v>4379</v>
      </c>
      <c r="G19" s="48"/>
      <c r="H19" s="48"/>
      <c r="I19" s="48"/>
      <c r="J19" s="49">
        <f>D19*C19</f>
        <v>4379</v>
      </c>
    </row>
    <row r="20" spans="1:10" ht="23.25" customHeight="1" x14ac:dyDescent="0.25">
      <c r="A20" s="152">
        <v>6</v>
      </c>
      <c r="B20" s="25" t="s">
        <v>37</v>
      </c>
      <c r="C20" s="184">
        <v>1</v>
      </c>
      <c r="D20" s="184">
        <v>6461</v>
      </c>
      <c r="E20" s="184">
        <f>D20*10%</f>
        <v>646.1</v>
      </c>
      <c r="F20" s="184">
        <f t="shared" si="0"/>
        <v>7107.1</v>
      </c>
      <c r="G20" s="184">
        <f>F20*30%</f>
        <v>2132.13</v>
      </c>
      <c r="H20" s="184"/>
      <c r="I20" s="184">
        <f>F20+G20</f>
        <v>9239.23</v>
      </c>
      <c r="J20" s="186">
        <f>C20*I20</f>
        <v>9239.23</v>
      </c>
    </row>
    <row r="21" spans="1:10" ht="11.25" customHeight="1" thickBot="1" x14ac:dyDescent="0.3">
      <c r="A21" s="153"/>
      <c r="B21" s="23"/>
      <c r="C21" s="185"/>
      <c r="D21" s="185"/>
      <c r="E21" s="185"/>
      <c r="F21" s="185"/>
      <c r="G21" s="185"/>
      <c r="H21" s="185"/>
      <c r="I21" s="185"/>
      <c r="J21" s="187"/>
    </row>
    <row r="22" spans="1:10" ht="16.5" thickBot="1" x14ac:dyDescent="0.3">
      <c r="A22" s="44">
        <v>7</v>
      </c>
      <c r="B22" s="23" t="s">
        <v>40</v>
      </c>
      <c r="C22" s="48">
        <v>0.25</v>
      </c>
      <c r="D22" s="48">
        <v>3631</v>
      </c>
      <c r="E22" s="48"/>
      <c r="F22" s="48"/>
      <c r="G22" s="48">
        <f t="shared" ref="G22:G35" si="1">F22*30%</f>
        <v>0</v>
      </c>
      <c r="H22" s="48"/>
      <c r="I22" s="48">
        <f>D22+E21+G22</f>
        <v>3631</v>
      </c>
      <c r="J22" s="49">
        <f>C22*I22</f>
        <v>907.75</v>
      </c>
    </row>
    <row r="23" spans="1:10" ht="16.5" thickBot="1" x14ac:dyDescent="0.3">
      <c r="A23" s="44">
        <v>8</v>
      </c>
      <c r="B23" s="23" t="s">
        <v>14</v>
      </c>
      <c r="C23" s="48">
        <v>0.5</v>
      </c>
      <c r="D23" s="48">
        <v>5260</v>
      </c>
      <c r="E23" s="48"/>
      <c r="F23" s="48">
        <f>D23+E23</f>
        <v>5260</v>
      </c>
      <c r="G23" s="48">
        <f t="shared" si="1"/>
        <v>1578</v>
      </c>
      <c r="H23" s="48"/>
      <c r="I23" s="48">
        <f>F23+G23</f>
        <v>6838</v>
      </c>
      <c r="J23" s="49">
        <f t="shared" ref="J23:J36" si="2">C23*I23</f>
        <v>3419</v>
      </c>
    </row>
    <row r="24" spans="1:10" ht="16.5" thickBot="1" x14ac:dyDescent="0.3">
      <c r="A24" s="44">
        <v>9</v>
      </c>
      <c r="B24" s="23" t="s">
        <v>36</v>
      </c>
      <c r="C24" s="48">
        <v>1.25</v>
      </c>
      <c r="D24" s="48">
        <v>6461</v>
      </c>
      <c r="E24" s="48">
        <f>D24*10%</f>
        <v>646.1</v>
      </c>
      <c r="F24" s="48">
        <f>D24+E24</f>
        <v>7107.1</v>
      </c>
      <c r="G24" s="48">
        <f t="shared" si="1"/>
        <v>2132.13</v>
      </c>
      <c r="H24" s="48"/>
      <c r="I24" s="48">
        <f>F24+G24</f>
        <v>9239.23</v>
      </c>
      <c r="J24" s="49">
        <f t="shared" si="2"/>
        <v>11549.037499999999</v>
      </c>
    </row>
    <row r="25" spans="1:10" ht="39" thickBot="1" x14ac:dyDescent="0.3">
      <c r="A25" s="44">
        <v>10</v>
      </c>
      <c r="B25" s="23" t="s">
        <v>17</v>
      </c>
      <c r="C25" s="48">
        <v>1</v>
      </c>
      <c r="D25" s="48">
        <v>3631</v>
      </c>
      <c r="E25" s="48"/>
      <c r="F25" s="48"/>
      <c r="G25" s="48">
        <f t="shared" si="1"/>
        <v>0</v>
      </c>
      <c r="H25" s="48"/>
      <c r="I25" s="48"/>
      <c r="J25" s="49">
        <f>D25*C25</f>
        <v>3631</v>
      </c>
    </row>
    <row r="26" spans="1:10" ht="16.5" thickBot="1" x14ac:dyDescent="0.3">
      <c r="A26" s="44">
        <v>11</v>
      </c>
      <c r="B26" s="23" t="s">
        <v>19</v>
      </c>
      <c r="C26" s="48">
        <v>1</v>
      </c>
      <c r="D26" s="48">
        <v>4619</v>
      </c>
      <c r="E26" s="48"/>
      <c r="F26" s="48"/>
      <c r="G26" s="48">
        <f>D26*30%</f>
        <v>1385.7</v>
      </c>
      <c r="H26" s="48"/>
      <c r="I26" s="48">
        <f>D26+G26</f>
        <v>6004.7</v>
      </c>
      <c r="J26" s="49">
        <f t="shared" si="2"/>
        <v>6004.7</v>
      </c>
    </row>
    <row r="27" spans="1:10" ht="16.5" thickBot="1" x14ac:dyDescent="0.3">
      <c r="A27" s="44">
        <v>12</v>
      </c>
      <c r="B27" s="23" t="s">
        <v>20</v>
      </c>
      <c r="C27" s="48">
        <v>1</v>
      </c>
      <c r="D27" s="48">
        <v>3872</v>
      </c>
      <c r="E27" s="48"/>
      <c r="F27" s="48"/>
      <c r="G27" s="48">
        <f t="shared" si="1"/>
        <v>0</v>
      </c>
      <c r="H27" s="48">
        <f>D27*12%</f>
        <v>464.64</v>
      </c>
      <c r="I27" s="48">
        <f>D27+H27</f>
        <v>4336.6400000000003</v>
      </c>
      <c r="J27" s="49">
        <f t="shared" si="2"/>
        <v>4336.6400000000003</v>
      </c>
    </row>
    <row r="28" spans="1:10" ht="16.5" thickBot="1" x14ac:dyDescent="0.3">
      <c r="A28" s="44">
        <v>13</v>
      </c>
      <c r="B28" s="23" t="s">
        <v>21</v>
      </c>
      <c r="C28" s="48">
        <v>1</v>
      </c>
      <c r="D28" s="52">
        <v>2670</v>
      </c>
      <c r="E28" s="48"/>
      <c r="F28" s="48"/>
      <c r="G28" s="48">
        <f t="shared" si="1"/>
        <v>0</v>
      </c>
      <c r="H28" s="48">
        <f>D28*12%</f>
        <v>320.39999999999998</v>
      </c>
      <c r="I28" s="48">
        <f>D28+H28</f>
        <v>2990.4</v>
      </c>
      <c r="J28" s="49">
        <f t="shared" si="2"/>
        <v>2990.4</v>
      </c>
    </row>
    <row r="29" spans="1:10" ht="16.5" thickBot="1" x14ac:dyDescent="0.3">
      <c r="A29" s="44">
        <v>14</v>
      </c>
      <c r="B29" s="23" t="s">
        <v>22</v>
      </c>
      <c r="C29" s="48">
        <v>0.5</v>
      </c>
      <c r="D29" s="48">
        <v>2670</v>
      </c>
      <c r="E29" s="48"/>
      <c r="F29" s="48"/>
      <c r="G29" s="48">
        <f t="shared" si="1"/>
        <v>0</v>
      </c>
      <c r="H29" s="48"/>
      <c r="I29" s="48"/>
      <c r="J29" s="49">
        <f>D29*C29</f>
        <v>1335</v>
      </c>
    </row>
    <row r="30" spans="1:10" ht="16.5" thickBot="1" x14ac:dyDescent="0.3">
      <c r="A30" s="44">
        <v>15</v>
      </c>
      <c r="B30" s="23" t="s">
        <v>23</v>
      </c>
      <c r="C30" s="48">
        <v>3</v>
      </c>
      <c r="D30" s="48">
        <v>2670</v>
      </c>
      <c r="E30" s="48"/>
      <c r="F30" s="48"/>
      <c r="G30" s="48">
        <f t="shared" si="1"/>
        <v>0</v>
      </c>
      <c r="H30" s="48"/>
      <c r="I30" s="48"/>
      <c r="J30" s="49">
        <f>2670*C30</f>
        <v>8010</v>
      </c>
    </row>
    <row r="31" spans="1:10" ht="26.25" thickBot="1" x14ac:dyDescent="0.3">
      <c r="A31" s="44">
        <v>16</v>
      </c>
      <c r="B31" s="23" t="s">
        <v>24</v>
      </c>
      <c r="C31" s="48">
        <v>2</v>
      </c>
      <c r="D31" s="48">
        <v>2670</v>
      </c>
      <c r="E31" s="48"/>
      <c r="F31" s="48"/>
      <c r="G31" s="48">
        <f t="shared" si="1"/>
        <v>0</v>
      </c>
      <c r="H31" s="48">
        <f>D31*10%</f>
        <v>267</v>
      </c>
      <c r="I31" s="48">
        <f>D31+H31</f>
        <v>2937</v>
      </c>
      <c r="J31" s="49">
        <f t="shared" si="2"/>
        <v>5874</v>
      </c>
    </row>
    <row r="32" spans="1:10" ht="16.5" thickBot="1" x14ac:dyDescent="0.3">
      <c r="A32" s="44">
        <v>17</v>
      </c>
      <c r="B32" s="23" t="s">
        <v>25</v>
      </c>
      <c r="C32" s="48">
        <v>0.5</v>
      </c>
      <c r="D32" s="48">
        <v>6461</v>
      </c>
      <c r="E32" s="48">
        <f>D32*10%</f>
        <v>646.1</v>
      </c>
      <c r="F32" s="48">
        <f>D32+E32</f>
        <v>7107.1</v>
      </c>
      <c r="G32" s="48">
        <f t="shared" si="1"/>
        <v>2132.13</v>
      </c>
      <c r="H32" s="48"/>
      <c r="I32" s="48">
        <f>F32+G32</f>
        <v>9239.23</v>
      </c>
      <c r="J32" s="49">
        <f t="shared" si="2"/>
        <v>4619.6149999999998</v>
      </c>
    </row>
    <row r="33" spans="1:10" ht="16.5" thickBot="1" x14ac:dyDescent="0.3">
      <c r="A33" s="44">
        <v>18</v>
      </c>
      <c r="B33" s="23" t="s">
        <v>38</v>
      </c>
      <c r="C33" s="48">
        <v>1.5</v>
      </c>
      <c r="D33" s="48">
        <v>6461</v>
      </c>
      <c r="E33" s="48">
        <f t="shared" ref="E33:E34" si="3">D33*10%</f>
        <v>646.1</v>
      </c>
      <c r="F33" s="48">
        <f t="shared" ref="F33:F34" si="4">D33+E33</f>
        <v>7107.1</v>
      </c>
      <c r="G33" s="48">
        <f t="shared" si="1"/>
        <v>2132.13</v>
      </c>
      <c r="H33" s="48"/>
      <c r="I33" s="48">
        <f t="shared" ref="I33:I34" si="5">F33+G33</f>
        <v>9239.23</v>
      </c>
      <c r="J33" s="49">
        <f t="shared" si="2"/>
        <v>13858.844999999999</v>
      </c>
    </row>
    <row r="34" spans="1:10" ht="15.75" customHeight="1" thickBot="1" x14ac:dyDescent="0.3">
      <c r="A34" s="44">
        <v>19</v>
      </c>
      <c r="B34" s="23" t="s">
        <v>27</v>
      </c>
      <c r="C34" s="48">
        <v>0.25</v>
      </c>
      <c r="D34" s="48">
        <v>5660</v>
      </c>
      <c r="E34" s="48">
        <f t="shared" si="3"/>
        <v>566</v>
      </c>
      <c r="F34" s="48">
        <f t="shared" si="4"/>
        <v>6226</v>
      </c>
      <c r="G34" s="48">
        <f t="shared" si="1"/>
        <v>1867.8</v>
      </c>
      <c r="H34" s="48"/>
      <c r="I34" s="48">
        <f t="shared" si="5"/>
        <v>8093.8</v>
      </c>
      <c r="J34" s="49">
        <f t="shared" si="2"/>
        <v>2023.45</v>
      </c>
    </row>
    <row r="35" spans="1:10" ht="15.75" customHeight="1" thickBot="1" x14ac:dyDescent="0.3">
      <c r="A35" s="44">
        <v>20</v>
      </c>
      <c r="B35" s="23" t="s">
        <v>28</v>
      </c>
      <c r="C35" s="48">
        <v>1</v>
      </c>
      <c r="D35" s="48">
        <v>3631</v>
      </c>
      <c r="E35" s="48"/>
      <c r="F35" s="48"/>
      <c r="G35" s="48">
        <f t="shared" si="1"/>
        <v>0</v>
      </c>
      <c r="H35" s="48">
        <f>D35*10%</f>
        <v>363.1</v>
      </c>
      <c r="I35" s="48">
        <f>D35+H35</f>
        <v>3994.1</v>
      </c>
      <c r="J35" s="49">
        <f t="shared" si="2"/>
        <v>3994.1</v>
      </c>
    </row>
    <row r="36" spans="1:10" ht="33.75" customHeight="1" thickBot="1" x14ac:dyDescent="0.3">
      <c r="A36" s="44">
        <v>21</v>
      </c>
      <c r="B36" s="24" t="s">
        <v>55</v>
      </c>
      <c r="C36" s="48">
        <v>2.5</v>
      </c>
      <c r="D36" s="48">
        <v>3631</v>
      </c>
      <c r="E36" s="48"/>
      <c r="F36" s="48"/>
      <c r="G36" s="48" t="s">
        <v>29</v>
      </c>
      <c r="H36" s="48"/>
      <c r="I36" s="48">
        <f>D36+H36</f>
        <v>3631</v>
      </c>
      <c r="J36" s="49">
        <f t="shared" si="2"/>
        <v>9077.5</v>
      </c>
    </row>
    <row r="37" spans="1:10" s="46" customFormat="1" x14ac:dyDescent="0.25">
      <c r="A37" s="152"/>
      <c r="B37" s="154" t="s">
        <v>30</v>
      </c>
      <c r="C37" s="184">
        <f>SUM(C11:C36)</f>
        <v>22.25</v>
      </c>
      <c r="D37" s="184"/>
      <c r="E37" s="184"/>
      <c r="F37" s="63"/>
      <c r="G37" s="184"/>
      <c r="H37" s="184"/>
      <c r="I37" s="63"/>
      <c r="J37" s="186">
        <f>SUM(J11:J36)</f>
        <v>123184.0475</v>
      </c>
    </row>
    <row r="38" spans="1:10" s="46" customFormat="1" ht="7.5" customHeight="1" thickBot="1" x14ac:dyDescent="0.3">
      <c r="A38" s="153"/>
      <c r="B38" s="155"/>
      <c r="C38" s="185"/>
      <c r="D38" s="185"/>
      <c r="E38" s="185"/>
      <c r="F38" s="64"/>
      <c r="G38" s="185"/>
      <c r="H38" s="185"/>
      <c r="I38" s="64"/>
      <c r="J38" s="187"/>
    </row>
    <row r="39" spans="1:10" s="46" customFormat="1" x14ac:dyDescent="0.25">
      <c r="A39"/>
      <c r="B39" s="45"/>
      <c r="C39"/>
      <c r="D39"/>
      <c r="E39"/>
      <c r="F39"/>
      <c r="G39"/>
      <c r="H39"/>
      <c r="I39"/>
      <c r="J39"/>
    </row>
    <row r="40" spans="1:10" s="132" customFormat="1" ht="17.25" customHeight="1" x14ac:dyDescent="0.25">
      <c r="B40" s="131" t="s">
        <v>182</v>
      </c>
      <c r="C40" s="131"/>
      <c r="D40" s="131"/>
      <c r="E40" s="131"/>
      <c r="F40" s="131" t="s">
        <v>199</v>
      </c>
      <c r="G40" s="131"/>
    </row>
    <row r="41" spans="1:10" s="132" customFormat="1" x14ac:dyDescent="0.25">
      <c r="B41" s="131" t="s">
        <v>183</v>
      </c>
      <c r="C41" s="131"/>
      <c r="D41" s="131"/>
      <c r="E41" s="131"/>
      <c r="F41" s="131" t="s">
        <v>184</v>
      </c>
      <c r="G41" s="131"/>
    </row>
    <row r="42" spans="1:10" s="132" customFormat="1" x14ac:dyDescent="0.25">
      <c r="B42" s="131" t="s">
        <v>185</v>
      </c>
      <c r="C42" s="131"/>
      <c r="D42" s="131"/>
      <c r="E42" s="131"/>
      <c r="F42" s="131"/>
      <c r="G42" s="131"/>
    </row>
    <row r="43" spans="1:10" x14ac:dyDescent="0.25">
      <c r="A43" s="46"/>
      <c r="B43" s="46"/>
      <c r="C43" s="46"/>
      <c r="D43" s="46"/>
      <c r="E43" s="46"/>
      <c r="F43" s="46"/>
      <c r="G43" s="46"/>
      <c r="H43" s="46"/>
      <c r="I43" s="46"/>
      <c r="J43" s="46"/>
    </row>
    <row r="44" spans="1:10" x14ac:dyDescent="0.25">
      <c r="A44" s="46"/>
      <c r="B44" s="46"/>
      <c r="C44" s="46"/>
      <c r="D44" s="46"/>
      <c r="E44" s="46"/>
      <c r="F44" s="46"/>
      <c r="G44" s="46"/>
      <c r="H44" s="46"/>
      <c r="I44" s="46"/>
      <c r="J44" s="46"/>
    </row>
    <row r="45" spans="1:10" x14ac:dyDescent="0.25">
      <c r="A45" s="46"/>
      <c r="B45" s="46"/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9"/>
      <c r="B46" s="9"/>
      <c r="C46" s="9"/>
      <c r="D46" s="9"/>
      <c r="E46" s="9"/>
    </row>
    <row r="47" spans="1:10" x14ac:dyDescent="0.25">
      <c r="A47" s="9"/>
      <c r="B47" s="9"/>
      <c r="C47" s="9"/>
      <c r="D47" s="9"/>
      <c r="E47" s="9"/>
    </row>
  </sheetData>
  <mergeCells count="44">
    <mergeCell ref="H3:I3"/>
    <mergeCell ref="A6:I6"/>
    <mergeCell ref="G1:I1"/>
    <mergeCell ref="A5:I5"/>
    <mergeCell ref="A7:I7"/>
    <mergeCell ref="G2:I2"/>
    <mergeCell ref="I20:I21"/>
    <mergeCell ref="A9:A10"/>
    <mergeCell ref="B9:B10"/>
    <mergeCell ref="C9:C10"/>
    <mergeCell ref="D9:D10"/>
    <mergeCell ref="E9:E10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G9:G10"/>
    <mergeCell ref="H9:H10"/>
    <mergeCell ref="F9:F10"/>
    <mergeCell ref="I9:I10"/>
    <mergeCell ref="J20:J21"/>
    <mergeCell ref="A37:A38"/>
    <mergeCell ref="B37:B38"/>
    <mergeCell ref="C37:C38"/>
    <mergeCell ref="D37:D38"/>
    <mergeCell ref="E37:E38"/>
    <mergeCell ref="G37:G38"/>
    <mergeCell ref="H37:H38"/>
    <mergeCell ref="J37:J38"/>
    <mergeCell ref="A20:A21"/>
    <mergeCell ref="C20:C21"/>
    <mergeCell ref="D20:D21"/>
    <mergeCell ref="E20:E21"/>
    <mergeCell ref="F20:F21"/>
    <mergeCell ref="G20:G21"/>
    <mergeCell ref="H20:H21"/>
  </mergeCells>
  <pageMargins left="0.7" right="0.7" top="0.75" bottom="0.75" header="0.3" footer="0.3"/>
  <pageSetup paperSize="9" scale="76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opLeftCell="A8" workbookViewId="0">
      <selection activeCell="G1" sqref="G1:I1"/>
    </sheetView>
  </sheetViews>
  <sheetFormatPr defaultRowHeight="15" x14ac:dyDescent="0.25"/>
  <cols>
    <col min="1" max="1" width="4.42578125" customWidth="1"/>
    <col min="2" max="2" width="25.140625" style="60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4.5" customHeight="1" x14ac:dyDescent="0.25">
      <c r="B1" s="126" t="s">
        <v>223</v>
      </c>
      <c r="C1" s="127"/>
      <c r="D1" s="127"/>
      <c r="F1" s="1"/>
      <c r="G1" s="170" t="s">
        <v>233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1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8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5" hidden="1" customHeight="1" x14ac:dyDescent="0.25">
      <c r="A7" s="165" t="s">
        <v>154</v>
      </c>
      <c r="B7" s="165"/>
      <c r="C7" s="165"/>
      <c r="D7" s="165"/>
      <c r="E7" s="165"/>
      <c r="F7" s="165"/>
      <c r="G7" s="165"/>
      <c r="H7" s="165"/>
      <c r="I7" s="165"/>
    </row>
    <row r="8" spans="1:10" ht="18.75" customHeight="1" thickBot="1" x14ac:dyDescent="0.3">
      <c r="A8" s="169" t="s">
        <v>164</v>
      </c>
      <c r="B8" s="169"/>
      <c r="C8" s="169"/>
      <c r="D8" s="169"/>
      <c r="E8" s="169"/>
      <c r="F8" s="169"/>
      <c r="G8" s="169"/>
      <c r="H8" s="169"/>
      <c r="I8" s="169"/>
    </row>
    <row r="9" spans="1:10" ht="18.75" hidden="1" customHeight="1" thickBot="1" x14ac:dyDescent="0.3"/>
    <row r="10" spans="1:10" ht="25.5" customHeight="1" x14ac:dyDescent="0.25">
      <c r="A10" s="152"/>
      <c r="B10" s="159"/>
      <c r="C10" s="161" t="s">
        <v>2</v>
      </c>
      <c r="D10" s="161" t="s">
        <v>3</v>
      </c>
      <c r="E10" s="161" t="s">
        <v>4</v>
      </c>
      <c r="F10" s="161" t="s">
        <v>173</v>
      </c>
      <c r="G10" s="163" t="s">
        <v>125</v>
      </c>
      <c r="H10" s="163" t="s">
        <v>126</v>
      </c>
      <c r="I10" s="163" t="s">
        <v>174</v>
      </c>
      <c r="J10" s="161" t="s">
        <v>127</v>
      </c>
    </row>
    <row r="11" spans="1:10" ht="15.75" customHeight="1" thickBot="1" x14ac:dyDescent="0.3">
      <c r="A11" s="153"/>
      <c r="B11" s="160"/>
      <c r="C11" s="162"/>
      <c r="D11" s="162"/>
      <c r="E11" s="162"/>
      <c r="F11" s="162"/>
      <c r="G11" s="164"/>
      <c r="H11" s="164"/>
      <c r="I11" s="164"/>
      <c r="J11" s="162"/>
    </row>
    <row r="12" spans="1:10" ht="16.5" thickBot="1" x14ac:dyDescent="0.3">
      <c r="A12" s="59">
        <v>1</v>
      </c>
      <c r="B12" s="23" t="s">
        <v>7</v>
      </c>
      <c r="C12" s="17">
        <v>1</v>
      </c>
      <c r="D12" s="17">
        <v>6889</v>
      </c>
      <c r="E12" s="17">
        <f>D12*10%</f>
        <v>688.90000000000009</v>
      </c>
      <c r="F12" s="17">
        <f>D12+E12</f>
        <v>7577.9</v>
      </c>
      <c r="G12" s="17">
        <f>F12*30%</f>
        <v>2273.37</v>
      </c>
      <c r="H12" s="17"/>
      <c r="I12" s="17">
        <f>D12+E12+G12+H12</f>
        <v>9851.27</v>
      </c>
      <c r="J12" s="15">
        <v>9851</v>
      </c>
    </row>
    <row r="13" spans="1:10" ht="16.5" thickBot="1" x14ac:dyDescent="0.3">
      <c r="A13" s="105">
        <v>2</v>
      </c>
      <c r="B13" s="23" t="s">
        <v>26</v>
      </c>
      <c r="C13" s="17">
        <v>1</v>
      </c>
      <c r="D13" s="17">
        <v>6461</v>
      </c>
      <c r="E13" s="17">
        <v>646</v>
      </c>
      <c r="F13" s="17">
        <f>D13+E13</f>
        <v>7107</v>
      </c>
      <c r="G13" s="17">
        <f t="shared" ref="G13:G15" si="0">F13*30%</f>
        <v>2132.1</v>
      </c>
      <c r="H13" s="19"/>
      <c r="I13" s="19">
        <f>F13+G13</f>
        <v>9239.1</v>
      </c>
      <c r="J13" s="15">
        <f t="shared" ref="J13:J15" si="1">C13*I13</f>
        <v>9239.1</v>
      </c>
    </row>
    <row r="14" spans="1:10" ht="16.5" thickBot="1" x14ac:dyDescent="0.3">
      <c r="A14" s="105">
        <v>3</v>
      </c>
      <c r="B14" s="23" t="s">
        <v>27</v>
      </c>
      <c r="C14" s="17">
        <v>0.25</v>
      </c>
      <c r="D14" s="17">
        <v>5660</v>
      </c>
      <c r="E14" s="17">
        <v>566</v>
      </c>
      <c r="F14" s="17">
        <f>D14+E14</f>
        <v>6226</v>
      </c>
      <c r="G14" s="17">
        <f t="shared" si="0"/>
        <v>1867.8</v>
      </c>
      <c r="H14" s="19"/>
      <c r="I14" s="19">
        <f>F14+G14</f>
        <v>8093.8</v>
      </c>
      <c r="J14" s="15">
        <f t="shared" si="1"/>
        <v>2023.45</v>
      </c>
    </row>
    <row r="15" spans="1:10" ht="16.5" thickBot="1" x14ac:dyDescent="0.3">
      <c r="A15" s="105">
        <v>4</v>
      </c>
      <c r="B15" s="23" t="s">
        <v>28</v>
      </c>
      <c r="C15" s="17">
        <v>1</v>
      </c>
      <c r="D15" s="17">
        <v>3631</v>
      </c>
      <c r="E15" s="17"/>
      <c r="F15" s="17"/>
      <c r="G15" s="17">
        <f t="shared" si="0"/>
        <v>0</v>
      </c>
      <c r="H15" s="19">
        <f>D15*10%</f>
        <v>363.1</v>
      </c>
      <c r="I15" s="19">
        <f>D15+H15</f>
        <v>3994.1</v>
      </c>
      <c r="J15" s="15">
        <f t="shared" si="1"/>
        <v>3994.1</v>
      </c>
    </row>
    <row r="16" spans="1:10" ht="39" thickBot="1" x14ac:dyDescent="0.3">
      <c r="A16" s="59">
        <v>5</v>
      </c>
      <c r="B16" s="23" t="s">
        <v>17</v>
      </c>
      <c r="C16" s="17">
        <v>0.5</v>
      </c>
      <c r="D16" s="17">
        <v>3631</v>
      </c>
      <c r="E16" s="17"/>
      <c r="F16" s="17"/>
      <c r="G16" s="17">
        <f t="shared" ref="G16:G21" si="2">F16*30%</f>
        <v>0</v>
      </c>
      <c r="H16" s="17"/>
      <c r="I16" s="17"/>
      <c r="J16" s="15">
        <f>D16*C16</f>
        <v>1815.5</v>
      </c>
    </row>
    <row r="17" spans="1:10" ht="29.25" customHeight="1" thickBot="1" x14ac:dyDescent="0.3">
      <c r="A17" s="59">
        <v>6</v>
      </c>
      <c r="B17" s="23" t="s">
        <v>56</v>
      </c>
      <c r="C17" s="17">
        <v>2</v>
      </c>
      <c r="D17" s="17">
        <v>3631</v>
      </c>
      <c r="E17" s="17"/>
      <c r="F17" s="17"/>
      <c r="G17" s="17">
        <f t="shared" si="2"/>
        <v>0</v>
      </c>
      <c r="H17" s="17"/>
      <c r="I17" s="17">
        <f>D17+E17+H17</f>
        <v>3631</v>
      </c>
      <c r="J17" s="15">
        <f>I17*C17</f>
        <v>7262</v>
      </c>
    </row>
    <row r="18" spans="1:10" ht="20.25" customHeight="1" thickBot="1" x14ac:dyDescent="0.3">
      <c r="A18" s="59">
        <v>7</v>
      </c>
      <c r="B18" s="23" t="s">
        <v>19</v>
      </c>
      <c r="C18" s="17">
        <v>0.5</v>
      </c>
      <c r="D18" s="17">
        <v>4619</v>
      </c>
      <c r="E18" s="17"/>
      <c r="F18" s="17"/>
      <c r="G18" s="17">
        <f>D18*30%</f>
        <v>1385.7</v>
      </c>
      <c r="H18" s="17"/>
      <c r="I18" s="17">
        <f>D18+G18</f>
        <v>6004.7</v>
      </c>
      <c r="J18" s="15">
        <f t="shared" ref="J18:J21" si="3">C18*I18</f>
        <v>3002.35</v>
      </c>
    </row>
    <row r="19" spans="1:10" ht="18" customHeight="1" thickBot="1" x14ac:dyDescent="0.3">
      <c r="A19" s="59">
        <v>8</v>
      </c>
      <c r="B19" s="23" t="s">
        <v>20</v>
      </c>
      <c r="C19" s="17">
        <v>1</v>
      </c>
      <c r="D19" s="17">
        <v>3872</v>
      </c>
      <c r="E19" s="17"/>
      <c r="F19" s="17"/>
      <c r="G19" s="17">
        <f t="shared" si="2"/>
        <v>0</v>
      </c>
      <c r="H19" s="19">
        <f>D19*12%</f>
        <v>464.64</v>
      </c>
      <c r="I19" s="19">
        <f>D19+H19</f>
        <v>4336.6400000000003</v>
      </c>
      <c r="J19" s="15">
        <f t="shared" si="3"/>
        <v>4336.6400000000003</v>
      </c>
    </row>
    <row r="20" spans="1:10" ht="19.5" customHeight="1" thickBot="1" x14ac:dyDescent="0.3">
      <c r="A20" s="59">
        <v>9</v>
      </c>
      <c r="B20" s="23" t="s">
        <v>21</v>
      </c>
      <c r="C20" s="17">
        <v>0.5</v>
      </c>
      <c r="D20" s="22">
        <v>2670</v>
      </c>
      <c r="E20" s="17"/>
      <c r="F20" s="17"/>
      <c r="G20" s="17">
        <f t="shared" si="2"/>
        <v>0</v>
      </c>
      <c r="H20" s="19">
        <f>D20*12%</f>
        <v>320.39999999999998</v>
      </c>
      <c r="I20" s="19">
        <f>D20+H20</f>
        <v>2990.4</v>
      </c>
      <c r="J20" s="15">
        <f t="shared" si="3"/>
        <v>1495.2</v>
      </c>
    </row>
    <row r="21" spans="1:10" ht="32.25" customHeight="1" thickBot="1" x14ac:dyDescent="0.3">
      <c r="A21" s="59">
        <v>10</v>
      </c>
      <c r="B21" s="23" t="s">
        <v>24</v>
      </c>
      <c r="C21" s="17">
        <v>1</v>
      </c>
      <c r="D21" s="17">
        <v>2670</v>
      </c>
      <c r="E21" s="17"/>
      <c r="F21" s="17"/>
      <c r="G21" s="17">
        <f t="shared" si="2"/>
        <v>0</v>
      </c>
      <c r="H21" s="19">
        <f>D21*10%</f>
        <v>267</v>
      </c>
      <c r="I21" s="19">
        <f>D21+H21</f>
        <v>2937</v>
      </c>
      <c r="J21" s="15">
        <f t="shared" si="3"/>
        <v>2937</v>
      </c>
    </row>
    <row r="22" spans="1:10" ht="15.75" x14ac:dyDescent="0.25">
      <c r="A22" s="152"/>
      <c r="B22" s="154" t="s">
        <v>30</v>
      </c>
      <c r="C22" s="156">
        <f>SUM(C12:C21)</f>
        <v>8.75</v>
      </c>
      <c r="D22" s="156"/>
      <c r="E22" s="156"/>
      <c r="F22" s="57"/>
      <c r="G22" s="156"/>
      <c r="H22" s="156"/>
      <c r="I22" s="57"/>
      <c r="J22" s="171">
        <f>SUM(J12:J21)</f>
        <v>45956.339999999989</v>
      </c>
    </row>
    <row r="23" spans="1:10" ht="36" customHeight="1" thickBot="1" x14ac:dyDescent="0.3">
      <c r="A23" s="153"/>
      <c r="B23" s="155"/>
      <c r="C23" s="157"/>
      <c r="D23" s="157"/>
      <c r="E23" s="157"/>
      <c r="F23" s="58"/>
      <c r="G23" s="157"/>
      <c r="H23" s="157"/>
      <c r="I23" s="58"/>
      <c r="J23" s="172"/>
    </row>
    <row r="24" spans="1:10" ht="36" customHeight="1" x14ac:dyDescent="0.25">
      <c r="A24" s="107"/>
      <c r="B24" s="56"/>
      <c r="C24" s="108"/>
      <c r="D24" s="108"/>
      <c r="E24" s="108"/>
      <c r="F24" s="108"/>
      <c r="G24" s="108"/>
      <c r="H24" s="108"/>
      <c r="I24" s="108"/>
      <c r="J24" s="109"/>
    </row>
    <row r="25" spans="1:10" s="132" customFormat="1" ht="17.25" customHeight="1" x14ac:dyDescent="0.25">
      <c r="B25" s="131" t="s">
        <v>182</v>
      </c>
      <c r="C25" s="131"/>
      <c r="D25" s="131"/>
      <c r="E25" s="131"/>
      <c r="F25" s="131" t="s">
        <v>200</v>
      </c>
      <c r="G25" s="131"/>
    </row>
    <row r="26" spans="1:10" s="132" customFormat="1" x14ac:dyDescent="0.25">
      <c r="B26" s="131" t="s">
        <v>183</v>
      </c>
      <c r="C26" s="131"/>
      <c r="D26" s="131"/>
      <c r="E26" s="131"/>
      <c r="F26" s="131" t="s">
        <v>184</v>
      </c>
      <c r="G26" s="131"/>
    </row>
    <row r="27" spans="1:10" s="132" customFormat="1" x14ac:dyDescent="0.25">
      <c r="B27" s="131" t="s">
        <v>185</v>
      </c>
      <c r="C27" s="131"/>
      <c r="D27" s="131"/>
      <c r="E27" s="131"/>
      <c r="F27" s="131"/>
      <c r="G27" s="131"/>
    </row>
    <row r="28" spans="1:10" x14ac:dyDescent="0.25">
      <c r="A28" s="61"/>
      <c r="B28" s="182"/>
      <c r="C28" s="182"/>
      <c r="D28" s="182"/>
      <c r="E28" s="182"/>
      <c r="F28" s="182"/>
      <c r="G28" s="182"/>
      <c r="H28" s="182"/>
      <c r="I28" s="182"/>
      <c r="J28" s="61"/>
    </row>
    <row r="29" spans="1:10" x14ac:dyDescent="0.25">
      <c r="A29" s="61"/>
      <c r="B29" s="182"/>
      <c r="C29" s="182"/>
      <c r="D29" s="182"/>
      <c r="E29" s="182"/>
      <c r="F29" s="182"/>
      <c r="G29" s="182"/>
      <c r="H29" s="182"/>
      <c r="I29" s="182"/>
      <c r="J29" s="61"/>
    </row>
    <row r="30" spans="1:10" x14ac:dyDescent="0.25">
      <c r="A30" s="61"/>
      <c r="B30" s="61"/>
      <c r="C30" s="61"/>
      <c r="D30" s="61"/>
      <c r="E30" s="61"/>
      <c r="F30" s="61"/>
      <c r="G30" s="61"/>
      <c r="H30" s="61"/>
      <c r="I30" s="61"/>
      <c r="J30" s="61"/>
    </row>
    <row r="31" spans="1:10" x14ac:dyDescent="0.25">
      <c r="A31" s="61"/>
      <c r="B31" s="61"/>
      <c r="C31" s="61"/>
      <c r="D31" s="61"/>
      <c r="E31" s="61"/>
      <c r="F31" s="61"/>
      <c r="G31" s="61"/>
      <c r="H31" s="61"/>
      <c r="I31" s="61"/>
      <c r="J31" s="61"/>
    </row>
    <row r="32" spans="1:10" x14ac:dyDescent="0.25">
      <c r="A32" s="61"/>
      <c r="B32" s="61"/>
      <c r="C32" s="61"/>
      <c r="D32" s="61"/>
      <c r="E32" s="61"/>
      <c r="F32" s="61"/>
      <c r="G32" s="61"/>
      <c r="H32" s="61"/>
      <c r="I32" s="61"/>
      <c r="J32" s="61"/>
    </row>
    <row r="33" spans="1:10" x14ac:dyDescent="0.25">
      <c r="A33" s="9"/>
      <c r="B33" s="9"/>
      <c r="C33" s="9"/>
      <c r="D33" s="9"/>
      <c r="E33" s="9"/>
    </row>
    <row r="34" spans="1:10" x14ac:dyDescent="0.25">
      <c r="A34" s="9"/>
      <c r="B34" s="9"/>
      <c r="C34" s="9"/>
      <c r="D34" s="9"/>
      <c r="E34" s="9"/>
    </row>
    <row r="38" spans="1:10" ht="15.75" customHeight="1" x14ac:dyDescent="0.25"/>
    <row r="39" spans="1:10" ht="15.75" customHeight="1" x14ac:dyDescent="0.25"/>
    <row r="40" spans="1:10" s="61" customFormat="1" x14ac:dyDescent="0.25">
      <c r="A40"/>
      <c r="B40" s="60"/>
      <c r="C40"/>
      <c r="D40"/>
      <c r="E40"/>
      <c r="F40"/>
      <c r="G40"/>
      <c r="H40"/>
      <c r="I40"/>
      <c r="J40"/>
    </row>
    <row r="41" spans="1:10" s="61" customFormat="1" x14ac:dyDescent="0.25">
      <c r="A41"/>
      <c r="B41" s="60"/>
      <c r="C41"/>
      <c r="D41"/>
      <c r="E41"/>
      <c r="F41"/>
      <c r="G41"/>
      <c r="H41"/>
      <c r="I41"/>
      <c r="J41"/>
    </row>
    <row r="42" spans="1:10" s="61" customFormat="1" x14ac:dyDescent="0.25">
      <c r="A42"/>
      <c r="B42" s="60"/>
      <c r="C42"/>
      <c r="D42"/>
      <c r="E42"/>
      <c r="F42"/>
      <c r="G42"/>
      <c r="H42"/>
      <c r="I42"/>
      <c r="J42"/>
    </row>
    <row r="43" spans="1:10" s="61" customFormat="1" x14ac:dyDescent="0.25">
      <c r="A43"/>
      <c r="B43" s="60"/>
      <c r="C43"/>
      <c r="D43"/>
      <c r="E43"/>
      <c r="F43"/>
      <c r="G43"/>
      <c r="H43"/>
      <c r="I43"/>
      <c r="J43"/>
    </row>
    <row r="44" spans="1:10" s="61" customFormat="1" x14ac:dyDescent="0.25">
      <c r="A44"/>
      <c r="B44" s="60"/>
      <c r="C44"/>
      <c r="D44"/>
      <c r="E44"/>
      <c r="F44"/>
      <c r="G44"/>
      <c r="H44"/>
      <c r="I44"/>
      <c r="J44"/>
    </row>
    <row r="45" spans="1:10" s="61" customFormat="1" x14ac:dyDescent="0.25">
      <c r="A45"/>
      <c r="B45" s="60"/>
      <c r="C45"/>
      <c r="D45"/>
      <c r="E45"/>
      <c r="F45"/>
      <c r="G45"/>
      <c r="H45"/>
      <c r="I45"/>
      <c r="J45"/>
    </row>
  </sheetData>
  <mergeCells count="29">
    <mergeCell ref="J10:J11"/>
    <mergeCell ref="A6:I6"/>
    <mergeCell ref="A8:I8"/>
    <mergeCell ref="A10:A11"/>
    <mergeCell ref="B10:B11"/>
    <mergeCell ref="C10:C11"/>
    <mergeCell ref="D10:D11"/>
    <mergeCell ref="E10:E11"/>
    <mergeCell ref="G10:G11"/>
    <mergeCell ref="F10:F11"/>
    <mergeCell ref="I10:I11"/>
    <mergeCell ref="A7:I7"/>
    <mergeCell ref="J22:J23"/>
    <mergeCell ref="A22:A23"/>
    <mergeCell ref="B22:B23"/>
    <mergeCell ref="C22:C23"/>
    <mergeCell ref="D22:D23"/>
    <mergeCell ref="E22:E23"/>
    <mergeCell ref="G1:I1"/>
    <mergeCell ref="G2:I2"/>
    <mergeCell ref="B28:E28"/>
    <mergeCell ref="F28:I28"/>
    <mergeCell ref="B29:E29"/>
    <mergeCell ref="F29:I29"/>
    <mergeCell ref="G22:G23"/>
    <mergeCell ref="H22:H23"/>
    <mergeCell ref="A5:I5"/>
    <mergeCell ref="H10:H11"/>
    <mergeCell ref="H3:I3"/>
  </mergeCells>
  <pageMargins left="0.7" right="0.7" top="0.75" bottom="0.75" header="0.3" footer="0.3"/>
  <pageSetup paperSize="9" scale="76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opLeftCell="A4" workbookViewId="0">
      <selection activeCell="A22" sqref="A22"/>
    </sheetView>
  </sheetViews>
  <sheetFormatPr defaultRowHeight="15" x14ac:dyDescent="0.25"/>
  <cols>
    <col min="1" max="1" width="4.42578125" customWidth="1"/>
    <col min="2" max="2" width="25.140625" style="60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2.75" customHeight="1" x14ac:dyDescent="0.25">
      <c r="B1" s="126" t="s">
        <v>223</v>
      </c>
      <c r="C1" s="127"/>
      <c r="D1" s="127"/>
      <c r="F1" s="1"/>
      <c r="G1" s="170" t="s">
        <v>234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20.2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3.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5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1.25" customHeight="1" x14ac:dyDescent="0.25">
      <c r="A7" s="125"/>
      <c r="B7" s="125"/>
      <c r="C7" s="125"/>
      <c r="D7" s="125"/>
      <c r="E7" s="125"/>
      <c r="F7" s="125"/>
      <c r="G7" s="125"/>
      <c r="H7" s="125"/>
      <c r="I7" s="125"/>
    </row>
    <row r="8" spans="1:10" ht="19.5" customHeight="1" x14ac:dyDescent="0.25">
      <c r="A8" s="169" t="s">
        <v>165</v>
      </c>
      <c r="B8" s="169"/>
      <c r="C8" s="169"/>
      <c r="D8" s="169"/>
      <c r="E8" s="169"/>
      <c r="F8" s="169"/>
      <c r="G8" s="169"/>
      <c r="H8" s="169"/>
      <c r="I8" s="169"/>
    </row>
    <row r="9" spans="1:10" ht="0.75" customHeight="1" thickBot="1" x14ac:dyDescent="0.3"/>
    <row r="10" spans="1:10" ht="25.5" customHeight="1" x14ac:dyDescent="0.25">
      <c r="A10" s="152"/>
      <c r="B10" s="159"/>
      <c r="C10" s="161" t="s">
        <v>2</v>
      </c>
      <c r="D10" s="161" t="s">
        <v>3</v>
      </c>
      <c r="E10" s="161" t="s">
        <v>4</v>
      </c>
      <c r="F10" s="161" t="s">
        <v>173</v>
      </c>
      <c r="G10" s="163" t="s">
        <v>125</v>
      </c>
      <c r="H10" s="163" t="s">
        <v>126</v>
      </c>
      <c r="I10" s="163" t="s">
        <v>174</v>
      </c>
      <c r="J10" s="161" t="s">
        <v>127</v>
      </c>
    </row>
    <row r="11" spans="1:10" ht="20.25" customHeight="1" thickBot="1" x14ac:dyDescent="0.3">
      <c r="A11" s="153"/>
      <c r="B11" s="160"/>
      <c r="C11" s="162"/>
      <c r="D11" s="162"/>
      <c r="E11" s="162"/>
      <c r="F11" s="162"/>
      <c r="G11" s="164"/>
      <c r="H11" s="164"/>
      <c r="I11" s="164"/>
      <c r="J11" s="162"/>
    </row>
    <row r="12" spans="1:10" ht="16.5" thickBot="1" x14ac:dyDescent="0.3">
      <c r="A12" s="59">
        <v>1</v>
      </c>
      <c r="B12" s="23" t="s">
        <v>7</v>
      </c>
      <c r="C12" s="17">
        <v>1</v>
      </c>
      <c r="D12" s="17">
        <v>6889</v>
      </c>
      <c r="E12" s="17">
        <f>D12*10%</f>
        <v>688.90000000000009</v>
      </c>
      <c r="F12" s="17">
        <f>D12+E12</f>
        <v>7577.9</v>
      </c>
      <c r="G12" s="17">
        <f>F12*30%</f>
        <v>2273.37</v>
      </c>
      <c r="H12" s="17"/>
      <c r="I12" s="17">
        <f>D12+E12+G12+H12</f>
        <v>9851.27</v>
      </c>
      <c r="J12" s="15">
        <v>9851</v>
      </c>
    </row>
    <row r="13" spans="1:10" ht="16.5" thickBot="1" x14ac:dyDescent="0.3">
      <c r="A13" s="105">
        <v>2</v>
      </c>
      <c r="B13" s="23" t="s">
        <v>26</v>
      </c>
      <c r="C13" s="17">
        <v>1.5</v>
      </c>
      <c r="D13" s="17">
        <v>6461</v>
      </c>
      <c r="E13" s="17">
        <v>646</v>
      </c>
      <c r="F13" s="17">
        <f>D13+E13</f>
        <v>7107</v>
      </c>
      <c r="G13" s="17">
        <f t="shared" ref="G13:G15" si="0">F13*30%</f>
        <v>2132.1</v>
      </c>
      <c r="H13" s="19"/>
      <c r="I13" s="19">
        <f>F13+G13</f>
        <v>9239.1</v>
      </c>
      <c r="J13" s="15">
        <f t="shared" ref="J13:J15" si="1">C13*I13</f>
        <v>13858.650000000001</v>
      </c>
    </row>
    <row r="14" spans="1:10" ht="16.5" thickBot="1" x14ac:dyDescent="0.3">
      <c r="A14" s="105">
        <v>3</v>
      </c>
      <c r="B14" s="23" t="s">
        <v>27</v>
      </c>
      <c r="C14" s="17">
        <v>0.25</v>
      </c>
      <c r="D14" s="17">
        <v>5660</v>
      </c>
      <c r="E14" s="17">
        <f>D14*10%</f>
        <v>566</v>
      </c>
      <c r="F14" s="17">
        <f>D14+E14</f>
        <v>6226</v>
      </c>
      <c r="G14" s="17">
        <f t="shared" si="0"/>
        <v>1867.8</v>
      </c>
      <c r="H14" s="19"/>
      <c r="I14" s="19">
        <f>F14+G14</f>
        <v>8093.8</v>
      </c>
      <c r="J14" s="15">
        <f t="shared" si="1"/>
        <v>2023.45</v>
      </c>
    </row>
    <row r="15" spans="1:10" ht="16.5" thickBot="1" x14ac:dyDescent="0.3">
      <c r="A15" s="105">
        <v>4</v>
      </c>
      <c r="B15" s="23" t="s">
        <v>28</v>
      </c>
      <c r="C15" s="17">
        <v>1</v>
      </c>
      <c r="D15" s="17">
        <v>3631</v>
      </c>
      <c r="E15" s="17"/>
      <c r="F15" s="17"/>
      <c r="G15" s="17">
        <f t="shared" si="0"/>
        <v>0</v>
      </c>
      <c r="H15" s="19">
        <f>D15*10%</f>
        <v>363.1</v>
      </c>
      <c r="I15" s="19">
        <f>D15+H15</f>
        <v>3994.1</v>
      </c>
      <c r="J15" s="15">
        <f t="shared" si="1"/>
        <v>3994.1</v>
      </c>
    </row>
    <row r="16" spans="1:10" ht="15.75" customHeight="1" thickBot="1" x14ac:dyDescent="0.3">
      <c r="A16" s="59">
        <v>5</v>
      </c>
      <c r="B16" s="23" t="s">
        <v>10</v>
      </c>
      <c r="C16" s="17">
        <v>0.5</v>
      </c>
      <c r="D16" s="17">
        <v>4379</v>
      </c>
      <c r="E16" s="17"/>
      <c r="F16" s="17">
        <f t="shared" ref="F16" si="2">D16+E16</f>
        <v>4379</v>
      </c>
      <c r="G16" s="17"/>
      <c r="H16" s="17"/>
      <c r="I16" s="17">
        <f>F16+G16</f>
        <v>4379</v>
      </c>
      <c r="J16" s="15">
        <f>D16*C16</f>
        <v>2189.5</v>
      </c>
    </row>
    <row r="17" spans="1:10" ht="45" customHeight="1" thickBot="1" x14ac:dyDescent="0.3">
      <c r="A17" s="59">
        <v>6</v>
      </c>
      <c r="B17" s="23" t="s">
        <v>17</v>
      </c>
      <c r="C17" s="17">
        <v>1</v>
      </c>
      <c r="D17" s="17">
        <v>3631</v>
      </c>
      <c r="E17" s="17"/>
      <c r="F17" s="17"/>
      <c r="G17" s="17">
        <f t="shared" ref="G17:G21" si="3">F17*30%</f>
        <v>0</v>
      </c>
      <c r="H17" s="17"/>
      <c r="I17" s="17"/>
      <c r="J17" s="15">
        <f>D17*C17</f>
        <v>3631</v>
      </c>
    </row>
    <row r="18" spans="1:10" ht="35.25" customHeight="1" thickBot="1" x14ac:dyDescent="0.3">
      <c r="A18" s="59">
        <v>7</v>
      </c>
      <c r="B18" s="23" t="s">
        <v>56</v>
      </c>
      <c r="C18" s="17">
        <v>2.5</v>
      </c>
      <c r="D18" s="17">
        <v>3631</v>
      </c>
      <c r="E18" s="17"/>
      <c r="F18" s="17"/>
      <c r="G18" s="17">
        <f t="shared" si="3"/>
        <v>0</v>
      </c>
      <c r="H18" s="17">
        <f>D18*12%</f>
        <v>435.71999999999997</v>
      </c>
      <c r="I18" s="17">
        <f>D18+E18+H18</f>
        <v>4066.72</v>
      </c>
      <c r="J18" s="15">
        <f>I18*C18</f>
        <v>10166.799999999999</v>
      </c>
    </row>
    <row r="19" spans="1:10" ht="15.75" customHeight="1" thickBot="1" x14ac:dyDescent="0.3">
      <c r="A19" s="59">
        <v>8</v>
      </c>
      <c r="B19" s="23" t="s">
        <v>156</v>
      </c>
      <c r="C19" s="17">
        <v>0.5</v>
      </c>
      <c r="D19" s="17">
        <v>2670</v>
      </c>
      <c r="E19" s="17"/>
      <c r="F19" s="17"/>
      <c r="G19" s="17">
        <v>0</v>
      </c>
      <c r="H19" s="17">
        <v>267</v>
      </c>
      <c r="I19" s="17">
        <f>D19+H19</f>
        <v>2937</v>
      </c>
      <c r="J19" s="15">
        <f t="shared" ref="J19:J21" si="4">C19*I19</f>
        <v>1468.5</v>
      </c>
    </row>
    <row r="20" spans="1:10" ht="16.5" thickBot="1" x14ac:dyDescent="0.3">
      <c r="A20" s="59">
        <v>9</v>
      </c>
      <c r="B20" s="23" t="s">
        <v>20</v>
      </c>
      <c r="C20" s="17">
        <v>1</v>
      </c>
      <c r="D20" s="17">
        <v>3872</v>
      </c>
      <c r="E20" s="17"/>
      <c r="F20" s="17"/>
      <c r="G20" s="17">
        <f t="shared" si="3"/>
        <v>0</v>
      </c>
      <c r="H20" s="19">
        <f>D20*12%</f>
        <v>464.64</v>
      </c>
      <c r="I20" s="19">
        <f>D20+H20</f>
        <v>4336.6400000000003</v>
      </c>
      <c r="J20" s="15">
        <f t="shared" si="4"/>
        <v>4336.6400000000003</v>
      </c>
    </row>
    <row r="21" spans="1:10" ht="30" customHeight="1" thickBot="1" x14ac:dyDescent="0.3">
      <c r="A21" s="59">
        <v>10</v>
      </c>
      <c r="B21" s="23" t="s">
        <v>24</v>
      </c>
      <c r="C21" s="17">
        <v>1</v>
      </c>
      <c r="D21" s="17">
        <v>2670</v>
      </c>
      <c r="E21" s="17"/>
      <c r="F21" s="17"/>
      <c r="G21" s="17">
        <f t="shared" si="3"/>
        <v>0</v>
      </c>
      <c r="H21" s="19">
        <f>D21*10%</f>
        <v>267</v>
      </c>
      <c r="I21" s="19">
        <f>D21+H21</f>
        <v>2937</v>
      </c>
      <c r="J21" s="15">
        <f t="shared" si="4"/>
        <v>2937</v>
      </c>
    </row>
    <row r="22" spans="1:10" ht="34.5" customHeight="1" thickBot="1" x14ac:dyDescent="0.3">
      <c r="A22" s="59"/>
      <c r="B22" s="154" t="s">
        <v>30</v>
      </c>
      <c r="C22" s="156">
        <f>SUM(C12:C21)</f>
        <v>10.25</v>
      </c>
      <c r="D22" s="156"/>
      <c r="E22" s="156"/>
      <c r="F22" s="57"/>
      <c r="G22" s="156"/>
      <c r="H22" s="156"/>
      <c r="I22" s="57"/>
      <c r="J22" s="171">
        <f>SUM(J12:J21)</f>
        <v>54456.639999999999</v>
      </c>
    </row>
    <row r="23" spans="1:10" ht="12.75" customHeight="1" thickBot="1" x14ac:dyDescent="0.3">
      <c r="A23" s="59"/>
      <c r="B23" s="155"/>
      <c r="C23" s="157"/>
      <c r="D23" s="157"/>
      <c r="E23" s="157"/>
      <c r="F23" s="58"/>
      <c r="G23" s="157"/>
      <c r="H23" s="157"/>
      <c r="I23" s="58"/>
      <c r="J23" s="172"/>
    </row>
    <row r="24" spans="1:10" ht="27" customHeight="1" x14ac:dyDescent="0.25">
      <c r="A24" s="60"/>
      <c r="B24"/>
    </row>
    <row r="25" spans="1:10" s="132" customFormat="1" ht="17.25" customHeight="1" x14ac:dyDescent="0.25">
      <c r="B25" s="131" t="s">
        <v>182</v>
      </c>
      <c r="C25" s="131"/>
      <c r="D25" s="131"/>
      <c r="E25" s="131"/>
      <c r="F25" s="131" t="s">
        <v>217</v>
      </c>
      <c r="G25" s="131"/>
    </row>
    <row r="26" spans="1:10" s="132" customFormat="1" x14ac:dyDescent="0.25">
      <c r="B26" s="131" t="s">
        <v>183</v>
      </c>
      <c r="C26" s="131"/>
      <c r="D26" s="131"/>
      <c r="E26" s="131"/>
      <c r="F26" s="131" t="s">
        <v>184</v>
      </c>
      <c r="G26" s="131"/>
    </row>
    <row r="27" spans="1:10" s="132" customFormat="1" x14ac:dyDescent="0.25">
      <c r="B27" s="131" t="s">
        <v>185</v>
      </c>
      <c r="C27" s="131"/>
      <c r="D27" s="131"/>
      <c r="E27" s="131"/>
      <c r="F27" s="131"/>
      <c r="G27" s="131"/>
    </row>
    <row r="28" spans="1:10" x14ac:dyDescent="0.25">
      <c r="A28" s="61"/>
      <c r="B28" s="61"/>
      <c r="C28" s="61"/>
      <c r="D28" s="61"/>
      <c r="E28" s="61"/>
      <c r="F28" s="61"/>
      <c r="G28" s="61"/>
      <c r="H28" s="61"/>
      <c r="I28" s="61"/>
      <c r="J28" s="61"/>
    </row>
    <row r="29" spans="1:10" x14ac:dyDescent="0.25">
      <c r="A29" s="61"/>
      <c r="B29" s="61"/>
      <c r="C29" s="61"/>
      <c r="D29" s="61"/>
      <c r="E29" s="61"/>
      <c r="F29" s="61"/>
      <c r="G29" s="61"/>
      <c r="H29" s="61"/>
      <c r="I29" s="61"/>
      <c r="J29" s="61"/>
    </row>
    <row r="30" spans="1:10" x14ac:dyDescent="0.25">
      <c r="A30" s="61"/>
      <c r="B30" s="61"/>
      <c r="C30" s="61"/>
      <c r="D30" s="61"/>
      <c r="E30" s="61"/>
      <c r="F30" s="61"/>
      <c r="G30" s="61"/>
      <c r="H30" s="61"/>
      <c r="I30" s="61"/>
      <c r="J30" s="61"/>
    </row>
    <row r="31" spans="1:10" x14ac:dyDescent="0.25">
      <c r="A31" s="61"/>
      <c r="B31" s="9"/>
      <c r="C31" s="9"/>
      <c r="D31" s="9"/>
      <c r="E31" s="9"/>
    </row>
    <row r="32" spans="1:10" x14ac:dyDescent="0.25">
      <c r="A32" s="61"/>
      <c r="B32" s="9"/>
      <c r="C32" s="9"/>
      <c r="D32" s="9"/>
      <c r="E32" s="9"/>
    </row>
    <row r="33" spans="1:10" x14ac:dyDescent="0.25">
      <c r="A33" s="9"/>
    </row>
    <row r="34" spans="1:10" x14ac:dyDescent="0.25">
      <c r="A34" s="9"/>
    </row>
    <row r="35" spans="1:10" ht="15.75" customHeight="1" x14ac:dyDescent="0.25"/>
    <row r="36" spans="1:10" ht="15.75" customHeight="1" x14ac:dyDescent="0.25"/>
    <row r="37" spans="1:10" s="61" customFormat="1" x14ac:dyDescent="0.25">
      <c r="A37"/>
      <c r="B37" s="60"/>
      <c r="C37"/>
      <c r="D37"/>
      <c r="E37"/>
      <c r="F37"/>
      <c r="G37"/>
      <c r="H37"/>
      <c r="I37"/>
      <c r="J37"/>
    </row>
    <row r="38" spans="1:10" s="61" customFormat="1" x14ac:dyDescent="0.25">
      <c r="A38"/>
      <c r="B38" s="60"/>
      <c r="C38"/>
      <c r="D38"/>
      <c r="E38"/>
      <c r="F38"/>
      <c r="G38"/>
      <c r="H38"/>
      <c r="I38"/>
      <c r="J38"/>
    </row>
    <row r="39" spans="1:10" s="61" customFormat="1" x14ac:dyDescent="0.25">
      <c r="A39"/>
      <c r="B39" s="60"/>
      <c r="C39"/>
      <c r="D39"/>
      <c r="E39"/>
      <c r="F39"/>
      <c r="G39"/>
      <c r="H39"/>
      <c r="I39"/>
      <c r="J39"/>
    </row>
    <row r="40" spans="1:10" s="61" customFormat="1" x14ac:dyDescent="0.25">
      <c r="A40"/>
      <c r="B40" s="60"/>
      <c r="C40"/>
      <c r="D40"/>
      <c r="E40"/>
      <c r="F40"/>
      <c r="G40"/>
      <c r="H40"/>
      <c r="I40"/>
      <c r="J40"/>
    </row>
    <row r="41" spans="1:10" s="61" customFormat="1" x14ac:dyDescent="0.25">
      <c r="A41"/>
      <c r="B41" s="60"/>
      <c r="C41"/>
      <c r="D41"/>
      <c r="E41"/>
      <c r="F41"/>
      <c r="G41"/>
      <c r="H41"/>
      <c r="I41"/>
      <c r="J41"/>
    </row>
    <row r="42" spans="1:10" s="61" customFormat="1" x14ac:dyDescent="0.25">
      <c r="A42"/>
      <c r="B42" s="60"/>
      <c r="C42"/>
      <c r="D42"/>
      <c r="E42"/>
      <c r="F42"/>
      <c r="G42"/>
      <c r="H42"/>
      <c r="I42"/>
      <c r="J42"/>
    </row>
  </sheetData>
  <mergeCells count="23">
    <mergeCell ref="F10:F11"/>
    <mergeCell ref="I10:I11"/>
    <mergeCell ref="B10:B11"/>
    <mergeCell ref="C10:C11"/>
    <mergeCell ref="D10:D11"/>
    <mergeCell ref="E10:E11"/>
    <mergeCell ref="G10:G11"/>
    <mergeCell ref="G1:I1"/>
    <mergeCell ref="G2:I2"/>
    <mergeCell ref="G22:G23"/>
    <mergeCell ref="H22:H23"/>
    <mergeCell ref="J22:J23"/>
    <mergeCell ref="J10:J11"/>
    <mergeCell ref="A5:I5"/>
    <mergeCell ref="H3:I3"/>
    <mergeCell ref="B22:B23"/>
    <mergeCell ref="C22:C23"/>
    <mergeCell ref="D22:D23"/>
    <mergeCell ref="E22:E23"/>
    <mergeCell ref="A6:I6"/>
    <mergeCell ref="A8:I8"/>
    <mergeCell ref="A10:A11"/>
    <mergeCell ref="H10:H11"/>
  </mergeCells>
  <pageMargins left="0.7" right="0.7" top="0.75" bottom="0.75" header="0.3" footer="0.3"/>
  <pageSetup paperSize="9" scale="81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workbookViewId="0">
      <selection activeCell="G1" sqref="G1:I1"/>
    </sheetView>
  </sheetViews>
  <sheetFormatPr defaultRowHeight="15" x14ac:dyDescent="0.25"/>
  <cols>
    <col min="1" max="1" width="4.42578125" customWidth="1"/>
    <col min="2" max="2" width="25.140625" style="60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0.5" customHeight="1" x14ac:dyDescent="0.25">
      <c r="B1" s="126" t="s">
        <v>223</v>
      </c>
      <c r="C1" s="127"/>
      <c r="D1" s="127"/>
      <c r="F1" s="1"/>
      <c r="G1" s="170" t="s">
        <v>235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22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9.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5.75" customHeight="1" x14ac:dyDescent="0.25">
      <c r="A7" s="169" t="s">
        <v>166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59">
        <v>1</v>
      </c>
      <c r="B11" s="23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6.5" thickBot="1" x14ac:dyDescent="0.3">
      <c r="A12" s="106">
        <v>2</v>
      </c>
      <c r="B12" s="23" t="s">
        <v>26</v>
      </c>
      <c r="C12" s="17">
        <v>1.5</v>
      </c>
      <c r="D12" s="17">
        <v>6461</v>
      </c>
      <c r="E12" s="17">
        <v>646</v>
      </c>
      <c r="F12" s="17">
        <f>D12+E12</f>
        <v>7107</v>
      </c>
      <c r="G12" s="17">
        <f t="shared" ref="G12" si="0">F12*30%</f>
        <v>2132.1</v>
      </c>
      <c r="H12" s="19"/>
      <c r="I12" s="19">
        <f>F12+G12</f>
        <v>9239.1</v>
      </c>
      <c r="J12" s="15">
        <f t="shared" ref="J12:J14" si="1">C12*I12</f>
        <v>13858.650000000001</v>
      </c>
    </row>
    <row r="13" spans="1:10" ht="16.5" thickBot="1" x14ac:dyDescent="0.3">
      <c r="A13" s="106">
        <v>3</v>
      </c>
      <c r="B13" s="23" t="s">
        <v>27</v>
      </c>
      <c r="C13" s="17">
        <v>0.25</v>
      </c>
      <c r="D13" s="17">
        <v>5660</v>
      </c>
      <c r="E13" s="17">
        <f>D13*10%</f>
        <v>566</v>
      </c>
      <c r="F13" s="17">
        <f>D13+E13</f>
        <v>6226</v>
      </c>
      <c r="G13" s="17">
        <f>F13*30%</f>
        <v>1867.8</v>
      </c>
      <c r="H13" s="19"/>
      <c r="I13" s="19">
        <f>F13+G13</f>
        <v>8093.8</v>
      </c>
      <c r="J13" s="15">
        <f t="shared" si="1"/>
        <v>2023.45</v>
      </c>
    </row>
    <row r="14" spans="1:10" ht="16.5" thickBot="1" x14ac:dyDescent="0.3">
      <c r="A14" s="106">
        <v>4</v>
      </c>
      <c r="B14" s="23" t="s">
        <v>28</v>
      </c>
      <c r="C14" s="17">
        <v>1</v>
      </c>
      <c r="D14" s="17">
        <v>3631</v>
      </c>
      <c r="E14" s="17"/>
      <c r="F14" s="17"/>
      <c r="G14" s="17">
        <f t="shared" ref="G14" si="2">F14*30%</f>
        <v>0</v>
      </c>
      <c r="H14" s="19">
        <f>D14*10%</f>
        <v>363.1</v>
      </c>
      <c r="I14" s="19">
        <f>D14+H14</f>
        <v>3994.1</v>
      </c>
      <c r="J14" s="15">
        <f t="shared" si="1"/>
        <v>3994.1</v>
      </c>
    </row>
    <row r="15" spans="1:10" ht="15.75" customHeight="1" thickBot="1" x14ac:dyDescent="0.3">
      <c r="A15" s="59">
        <v>5</v>
      </c>
      <c r="B15" s="23" t="s">
        <v>10</v>
      </c>
      <c r="C15" s="17">
        <v>0.5</v>
      </c>
      <c r="D15" s="17">
        <v>4379</v>
      </c>
      <c r="E15" s="17"/>
      <c r="F15" s="17">
        <f t="shared" ref="F15" si="3">D15+E15</f>
        <v>4379</v>
      </c>
      <c r="G15" s="17"/>
      <c r="H15" s="17"/>
      <c r="I15" s="17"/>
      <c r="J15" s="15">
        <f>D15*C15</f>
        <v>2189.5</v>
      </c>
    </row>
    <row r="16" spans="1:10" ht="28.5" customHeight="1" thickBot="1" x14ac:dyDescent="0.3">
      <c r="A16" s="59">
        <v>6</v>
      </c>
      <c r="B16" s="23" t="s">
        <v>56</v>
      </c>
      <c r="C16" s="17">
        <v>2</v>
      </c>
      <c r="D16" s="17">
        <v>3631</v>
      </c>
      <c r="E16" s="17"/>
      <c r="F16" s="17"/>
      <c r="G16" s="17">
        <f t="shared" ref="G16:G20" si="4">F16*30%</f>
        <v>0</v>
      </c>
      <c r="H16" s="19">
        <f>D16*12%</f>
        <v>435.71999999999997</v>
      </c>
      <c r="I16" s="19">
        <f>D16+E16+H16</f>
        <v>4066.72</v>
      </c>
      <c r="J16" s="15">
        <f>I16*C16</f>
        <v>8133.44</v>
      </c>
    </row>
    <row r="17" spans="1:10" ht="15" customHeight="1" thickBot="1" x14ac:dyDescent="0.3">
      <c r="A17" s="59">
        <v>7</v>
      </c>
      <c r="B17" s="23" t="s">
        <v>19</v>
      </c>
      <c r="C17" s="17">
        <v>0.5</v>
      </c>
      <c r="D17" s="17">
        <v>4619</v>
      </c>
      <c r="E17" s="17"/>
      <c r="F17" s="17"/>
      <c r="G17" s="17">
        <f>D17*30%</f>
        <v>1385.7</v>
      </c>
      <c r="H17" s="17"/>
      <c r="I17" s="17">
        <f>D17+G17</f>
        <v>6004.7</v>
      </c>
      <c r="J17" s="15">
        <f t="shared" ref="J17:J20" si="5">C17*I17</f>
        <v>3002.35</v>
      </c>
    </row>
    <row r="18" spans="1:10" ht="15" customHeight="1" thickBot="1" x14ac:dyDescent="0.3">
      <c r="A18" s="59">
        <v>8</v>
      </c>
      <c r="B18" s="23" t="s">
        <v>20</v>
      </c>
      <c r="C18" s="17">
        <v>1</v>
      </c>
      <c r="D18" s="17">
        <v>3872</v>
      </c>
      <c r="E18" s="17"/>
      <c r="F18" s="17"/>
      <c r="G18" s="17">
        <f t="shared" si="4"/>
        <v>0</v>
      </c>
      <c r="H18" s="19">
        <f>D18*12%</f>
        <v>464.64</v>
      </c>
      <c r="I18" s="19">
        <f>D18+H18</f>
        <v>4336.6400000000003</v>
      </c>
      <c r="J18" s="15">
        <f t="shared" si="5"/>
        <v>4336.6400000000003</v>
      </c>
    </row>
    <row r="19" spans="1:10" ht="15.75" customHeight="1" thickBot="1" x14ac:dyDescent="0.3">
      <c r="A19" s="59">
        <v>9</v>
      </c>
      <c r="B19" s="23" t="s">
        <v>21</v>
      </c>
      <c r="C19" s="17">
        <v>0.5</v>
      </c>
      <c r="D19" s="22">
        <v>2670</v>
      </c>
      <c r="E19" s="17"/>
      <c r="F19" s="17"/>
      <c r="G19" s="17">
        <f t="shared" si="4"/>
        <v>0</v>
      </c>
      <c r="H19" s="19">
        <f>D19*12%</f>
        <v>320.39999999999998</v>
      </c>
      <c r="I19" s="19">
        <f>D19+H19</f>
        <v>2990.4</v>
      </c>
      <c r="J19" s="15">
        <f t="shared" si="5"/>
        <v>1495.2</v>
      </c>
    </row>
    <row r="20" spans="1:10" ht="30" customHeight="1" thickBot="1" x14ac:dyDescent="0.3">
      <c r="A20" s="59">
        <v>10</v>
      </c>
      <c r="B20" s="23" t="s">
        <v>24</v>
      </c>
      <c r="C20" s="17">
        <v>1</v>
      </c>
      <c r="D20" s="17">
        <v>2670</v>
      </c>
      <c r="E20" s="17"/>
      <c r="F20" s="17"/>
      <c r="G20" s="17">
        <f t="shared" si="4"/>
        <v>0</v>
      </c>
      <c r="H20" s="19">
        <f>D20*10%</f>
        <v>267</v>
      </c>
      <c r="I20" s="19">
        <f>D20+H20</f>
        <v>2937</v>
      </c>
      <c r="J20" s="15">
        <f t="shared" si="5"/>
        <v>2937</v>
      </c>
    </row>
    <row r="21" spans="1:10" ht="19.5" customHeight="1" x14ac:dyDescent="0.25">
      <c r="A21" s="152"/>
      <c r="B21" s="154" t="s">
        <v>30</v>
      </c>
      <c r="C21" s="156">
        <f>C11+C12+C13+C14+C15+C16+C17+C18+C19+C20</f>
        <v>9.25</v>
      </c>
      <c r="D21" s="156"/>
      <c r="E21" s="156"/>
      <c r="F21" s="57"/>
      <c r="G21" s="156"/>
      <c r="H21" s="156"/>
      <c r="I21" s="57"/>
      <c r="J21" s="171">
        <f>SUM(J11:J20)</f>
        <v>51821.329999999994</v>
      </c>
    </row>
    <row r="22" spans="1:10" ht="27" customHeight="1" thickBot="1" x14ac:dyDescent="0.3">
      <c r="A22" s="153"/>
      <c r="B22" s="155"/>
      <c r="C22" s="157"/>
      <c r="D22" s="157"/>
      <c r="E22" s="157"/>
      <c r="F22" s="58"/>
      <c r="G22" s="157"/>
      <c r="H22" s="157"/>
      <c r="I22" s="58"/>
      <c r="J22" s="172"/>
    </row>
    <row r="24" spans="1:10" s="132" customFormat="1" ht="17.25" customHeight="1" x14ac:dyDescent="0.25">
      <c r="B24" s="131" t="s">
        <v>182</v>
      </c>
      <c r="C24" s="131"/>
      <c r="D24" s="131"/>
      <c r="E24" s="131"/>
      <c r="F24" s="131" t="s">
        <v>201</v>
      </c>
      <c r="G24" s="131"/>
    </row>
    <row r="25" spans="1:10" s="132" customFormat="1" x14ac:dyDescent="0.25">
      <c r="B25" s="131" t="s">
        <v>183</v>
      </c>
      <c r="C25" s="131"/>
      <c r="D25" s="131"/>
      <c r="E25" s="131"/>
      <c r="F25" s="131" t="s">
        <v>184</v>
      </c>
      <c r="G25" s="131"/>
    </row>
    <row r="26" spans="1:10" s="132" customFormat="1" x14ac:dyDescent="0.25">
      <c r="B26" s="131" t="s">
        <v>185</v>
      </c>
      <c r="C26" s="131"/>
      <c r="D26" s="131"/>
      <c r="E26" s="131"/>
      <c r="F26" s="131"/>
      <c r="G26" s="131"/>
    </row>
    <row r="27" spans="1:10" x14ac:dyDescent="0.25">
      <c r="A27" s="61"/>
      <c r="B27" s="61"/>
      <c r="C27" s="61"/>
      <c r="D27" s="61"/>
      <c r="E27" s="61"/>
      <c r="F27" s="61"/>
      <c r="G27" s="61"/>
      <c r="H27" s="61"/>
      <c r="I27" s="61"/>
      <c r="J27" s="61"/>
    </row>
    <row r="28" spans="1:10" x14ac:dyDescent="0.25">
      <c r="A28" s="61"/>
      <c r="B28" s="61"/>
      <c r="C28" s="61"/>
      <c r="D28" s="61"/>
      <c r="E28" s="61"/>
      <c r="F28" s="61"/>
      <c r="G28" s="61"/>
      <c r="H28" s="61"/>
      <c r="I28" s="61"/>
      <c r="J28" s="61"/>
    </row>
    <row r="29" spans="1:10" x14ac:dyDescent="0.25">
      <c r="A29" s="61"/>
      <c r="B29" s="61"/>
      <c r="C29" s="61"/>
      <c r="D29" s="61"/>
      <c r="E29" s="61"/>
      <c r="F29" s="61"/>
      <c r="G29" s="61"/>
      <c r="H29" s="61"/>
      <c r="I29" s="61"/>
      <c r="J29" s="61"/>
    </row>
    <row r="30" spans="1:10" x14ac:dyDescent="0.25">
      <c r="A30" s="9"/>
      <c r="B30" s="9"/>
      <c r="C30" s="9"/>
      <c r="D30" s="9"/>
      <c r="E30" s="9"/>
    </row>
    <row r="31" spans="1:10" x14ac:dyDescent="0.25">
      <c r="A31" s="9"/>
      <c r="B31" s="9"/>
      <c r="C31" s="9"/>
      <c r="D31" s="9"/>
      <c r="E31" s="9"/>
    </row>
    <row r="34" spans="1:10" ht="15.75" customHeight="1" x14ac:dyDescent="0.25"/>
    <row r="35" spans="1:10" ht="15.75" customHeight="1" x14ac:dyDescent="0.25"/>
    <row r="36" spans="1:10" s="61" customFormat="1" x14ac:dyDescent="0.25">
      <c r="A36"/>
      <c r="B36" s="60"/>
      <c r="C36"/>
      <c r="D36"/>
      <c r="E36"/>
      <c r="F36"/>
      <c r="G36"/>
      <c r="H36"/>
      <c r="I36"/>
      <c r="J36"/>
    </row>
    <row r="37" spans="1:10" s="61" customFormat="1" x14ac:dyDescent="0.25">
      <c r="A37"/>
      <c r="B37" s="60"/>
      <c r="C37"/>
      <c r="D37"/>
      <c r="E37"/>
      <c r="F37"/>
      <c r="G37"/>
      <c r="H37"/>
      <c r="I37"/>
      <c r="J37"/>
    </row>
    <row r="38" spans="1:10" s="61" customFormat="1" x14ac:dyDescent="0.25">
      <c r="A38"/>
      <c r="B38" s="60"/>
      <c r="C38"/>
      <c r="D38"/>
      <c r="E38"/>
      <c r="F38"/>
      <c r="G38"/>
      <c r="H38"/>
      <c r="I38"/>
      <c r="J38"/>
    </row>
    <row r="39" spans="1:10" s="61" customFormat="1" x14ac:dyDescent="0.25">
      <c r="A39"/>
      <c r="B39" s="60"/>
      <c r="C39"/>
      <c r="D39"/>
      <c r="E39"/>
      <c r="F39"/>
      <c r="G39"/>
      <c r="H39"/>
      <c r="I39"/>
      <c r="J39"/>
    </row>
    <row r="40" spans="1:10" s="61" customFormat="1" x14ac:dyDescent="0.25">
      <c r="A40"/>
      <c r="B40" s="60"/>
      <c r="C40"/>
      <c r="D40"/>
      <c r="E40"/>
      <c r="F40"/>
      <c r="G40"/>
      <c r="H40"/>
      <c r="I40"/>
      <c r="J40"/>
    </row>
    <row r="41" spans="1:10" s="61" customFormat="1" x14ac:dyDescent="0.25">
      <c r="A41"/>
      <c r="B41" s="60"/>
      <c r="C41"/>
      <c r="D41"/>
      <c r="E41"/>
      <c r="F41"/>
      <c r="G41"/>
      <c r="H41"/>
      <c r="I41"/>
      <c r="J41"/>
    </row>
  </sheetData>
  <mergeCells count="24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G21:G22"/>
    <mergeCell ref="H21:H22"/>
    <mergeCell ref="J9:J10"/>
    <mergeCell ref="J21:J22"/>
    <mergeCell ref="A21:A22"/>
    <mergeCell ref="B21:B22"/>
    <mergeCell ref="C21:C22"/>
    <mergeCell ref="D21:D22"/>
    <mergeCell ref="E21:E22"/>
  </mergeCells>
  <pageMargins left="0.7" right="0.7" top="0.75" bottom="0.75" header="0.3" footer="0.3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opLeftCell="A25" workbookViewId="0">
      <selection activeCell="A37" sqref="A37:A38"/>
    </sheetView>
  </sheetViews>
  <sheetFormatPr defaultRowHeight="15" x14ac:dyDescent="0.25"/>
  <cols>
    <col min="1" max="1" width="4.42578125" customWidth="1"/>
    <col min="2" max="2" width="25.140625" style="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96" customHeight="1" x14ac:dyDescent="0.25">
      <c r="B1" s="126" t="s">
        <v>223</v>
      </c>
      <c r="C1" s="127"/>
      <c r="D1" s="127"/>
      <c r="F1" s="1"/>
      <c r="G1" s="1"/>
      <c r="H1" s="170" t="s">
        <v>250</v>
      </c>
      <c r="I1" s="170"/>
      <c r="J1" s="170"/>
    </row>
    <row r="2" spans="1:10" x14ac:dyDescent="0.25">
      <c r="B2" s="126" t="s">
        <v>220</v>
      </c>
      <c r="C2" s="127"/>
      <c r="D2" s="127"/>
      <c r="F2" s="9"/>
      <c r="G2" s="1"/>
      <c r="H2" s="1"/>
      <c r="I2" s="1"/>
      <c r="J2" s="1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7" customHeight="1" x14ac:dyDescent="0.25">
      <c r="A7" s="169" t="s">
        <v>128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3">
        <v>1</v>
      </c>
      <c r="B11" s="6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4"/>
      <c r="B12" s="154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4">
        <v>2</v>
      </c>
      <c r="B13" s="167"/>
      <c r="C13" s="18">
        <v>0.5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4678.96</v>
      </c>
    </row>
    <row r="14" spans="1:10" ht="16.5" thickBot="1" x14ac:dyDescent="0.3">
      <c r="A14" s="4"/>
      <c r="B14" s="155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4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67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55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3">
        <v>4</v>
      </c>
      <c r="B18" s="6" t="s">
        <v>9</v>
      </c>
      <c r="C18" s="17">
        <v>1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8093.8</v>
      </c>
    </row>
    <row r="19" spans="1:10" ht="30.75" thickBot="1" x14ac:dyDescent="0.3">
      <c r="A19" s="3">
        <v>5</v>
      </c>
      <c r="B19" s="6" t="s">
        <v>10</v>
      </c>
      <c r="C19" s="17">
        <v>1</v>
      </c>
      <c r="D19" s="17">
        <v>4379</v>
      </c>
      <c r="E19" s="17"/>
      <c r="F19" s="17">
        <f t="shared" ref="F19:F22" si="0">D19+E19</f>
        <v>4379</v>
      </c>
      <c r="G19" s="17"/>
      <c r="H19" s="17"/>
      <c r="I19" s="17"/>
      <c r="J19" s="15">
        <f>D19*C19</f>
        <v>4379</v>
      </c>
    </row>
    <row r="20" spans="1:10" ht="16.5" customHeight="1" x14ac:dyDescent="0.25">
      <c r="A20" s="152">
        <v>6</v>
      </c>
      <c r="B20" s="7" t="s">
        <v>11</v>
      </c>
      <c r="C20" s="156">
        <v>0.5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4619.6149999999998</v>
      </c>
    </row>
    <row r="21" spans="1:10" ht="5.25" customHeight="1" thickBot="1" x14ac:dyDescent="0.3">
      <c r="A21" s="153"/>
      <c r="B21" s="6"/>
      <c r="C21" s="157"/>
      <c r="D21" s="157"/>
      <c r="E21" s="157"/>
      <c r="F21" s="157"/>
      <c r="G21" s="157"/>
      <c r="H21" s="157"/>
      <c r="I21" s="157"/>
      <c r="J21" s="172"/>
    </row>
    <row r="22" spans="1:10" ht="21" customHeight="1" thickBot="1" x14ac:dyDescent="0.3">
      <c r="A22" s="3">
        <v>7</v>
      </c>
      <c r="B22" s="6" t="s">
        <v>31</v>
      </c>
      <c r="C22" s="17">
        <v>0.5</v>
      </c>
      <c r="D22" s="17">
        <v>6461</v>
      </c>
      <c r="E22" s="17">
        <f>D22*10%</f>
        <v>646.1</v>
      </c>
      <c r="F22" s="17">
        <f t="shared" si="0"/>
        <v>7107.1</v>
      </c>
      <c r="G22" s="17">
        <f>F22*30%</f>
        <v>2132.13</v>
      </c>
      <c r="H22" s="17"/>
      <c r="I22" s="17">
        <f>F22+G22</f>
        <v>9239.23</v>
      </c>
      <c r="J22" s="15">
        <f>I22*C22</f>
        <v>4619.6149999999998</v>
      </c>
    </row>
    <row r="23" spans="1:10" ht="16.5" thickBot="1" x14ac:dyDescent="0.3">
      <c r="A23" s="3">
        <v>8</v>
      </c>
      <c r="B23" s="6" t="s">
        <v>14</v>
      </c>
      <c r="C23" s="17">
        <v>0.5</v>
      </c>
      <c r="D23" s="17">
        <v>5260</v>
      </c>
      <c r="E23" s="17"/>
      <c r="F23" s="17">
        <f>D23+E23</f>
        <v>5260</v>
      </c>
      <c r="G23" s="17">
        <f t="shared" ref="G23:G36" si="1">F23*30%</f>
        <v>1578</v>
      </c>
      <c r="H23" s="17"/>
      <c r="I23" s="17">
        <f>F23+G23</f>
        <v>6838</v>
      </c>
      <c r="J23" s="15">
        <f t="shared" ref="J23:J36" si="2">C23*I23</f>
        <v>3419</v>
      </c>
    </row>
    <row r="24" spans="1:10" ht="16.5" thickBot="1" x14ac:dyDescent="0.3">
      <c r="A24" s="3">
        <v>9</v>
      </c>
      <c r="B24" s="6" t="s">
        <v>15</v>
      </c>
      <c r="C24" s="17">
        <v>3</v>
      </c>
      <c r="D24" s="17">
        <v>5660</v>
      </c>
      <c r="E24" s="17">
        <f>D24*10%</f>
        <v>566</v>
      </c>
      <c r="F24" s="17">
        <f>D24+E24</f>
        <v>6226</v>
      </c>
      <c r="G24" s="17">
        <f t="shared" si="1"/>
        <v>1867.8</v>
      </c>
      <c r="H24" s="17"/>
      <c r="I24" s="17">
        <f>F24+G24</f>
        <v>8093.8</v>
      </c>
      <c r="J24" s="15">
        <f t="shared" si="2"/>
        <v>24281.4</v>
      </c>
    </row>
    <row r="25" spans="1:10" ht="16.5" thickBot="1" x14ac:dyDescent="0.3">
      <c r="A25" s="3">
        <v>10</v>
      </c>
      <c r="B25" s="6" t="s">
        <v>32</v>
      </c>
      <c r="C25" s="17">
        <v>0.5</v>
      </c>
      <c r="D25" s="17">
        <v>6461</v>
      </c>
      <c r="E25" s="17">
        <f>D25*10%</f>
        <v>646.1</v>
      </c>
      <c r="F25" s="17">
        <f>D25+E25</f>
        <v>7107.1</v>
      </c>
      <c r="G25" s="17">
        <f t="shared" si="1"/>
        <v>2132.13</v>
      </c>
      <c r="H25" s="17"/>
      <c r="I25" s="17">
        <f>F25+G25</f>
        <v>9239.23</v>
      </c>
      <c r="J25" s="15">
        <f t="shared" si="2"/>
        <v>4619.6149999999998</v>
      </c>
    </row>
    <row r="26" spans="1:10" ht="45.75" thickBot="1" x14ac:dyDescent="0.3">
      <c r="A26" s="3">
        <v>11</v>
      </c>
      <c r="B26" s="6" t="s">
        <v>17</v>
      </c>
      <c r="C26" s="17">
        <v>0.5</v>
      </c>
      <c r="D26" s="17">
        <v>3631</v>
      </c>
      <c r="E26" s="17"/>
      <c r="F26" s="17"/>
      <c r="G26" s="17">
        <f t="shared" si="1"/>
        <v>0</v>
      </c>
      <c r="H26" s="17"/>
      <c r="I26" s="17"/>
      <c r="J26" s="15">
        <f>D26*C26</f>
        <v>1815.5</v>
      </c>
    </row>
    <row r="27" spans="1:10" ht="45.75" thickBot="1" x14ac:dyDescent="0.3">
      <c r="A27" s="3">
        <v>12</v>
      </c>
      <c r="B27" s="6" t="s">
        <v>18</v>
      </c>
      <c r="C27" s="17">
        <v>2</v>
      </c>
      <c r="D27" s="17">
        <v>3631</v>
      </c>
      <c r="E27" s="17"/>
      <c r="F27" s="17"/>
      <c r="G27" s="17">
        <f t="shared" si="1"/>
        <v>0</v>
      </c>
      <c r="H27" s="17"/>
      <c r="I27" s="17"/>
      <c r="J27" s="15">
        <f>D27*C27</f>
        <v>7262</v>
      </c>
    </row>
    <row r="28" spans="1:10" ht="16.5" thickBot="1" x14ac:dyDescent="0.3">
      <c r="A28" s="3">
        <v>13</v>
      </c>
      <c r="B28" s="6" t="s">
        <v>19</v>
      </c>
      <c r="C28" s="17">
        <v>1</v>
      </c>
      <c r="D28" s="17">
        <v>4619</v>
      </c>
      <c r="E28" s="17"/>
      <c r="F28" s="17"/>
      <c r="G28" s="17">
        <f>D28*30%</f>
        <v>1385.7</v>
      </c>
      <c r="H28" s="17"/>
      <c r="I28" s="17">
        <f>D28+G28</f>
        <v>6004.7</v>
      </c>
      <c r="J28" s="15">
        <f t="shared" si="2"/>
        <v>6004.7</v>
      </c>
    </row>
    <row r="29" spans="1:10" ht="16.5" thickBot="1" x14ac:dyDescent="0.3">
      <c r="A29" s="3">
        <v>14</v>
      </c>
      <c r="B29" s="6" t="s">
        <v>20</v>
      </c>
      <c r="C29" s="17">
        <v>1.5</v>
      </c>
      <c r="D29" s="17">
        <v>3872</v>
      </c>
      <c r="E29" s="17"/>
      <c r="F29" s="17"/>
      <c r="G29" s="17">
        <f t="shared" si="1"/>
        <v>0</v>
      </c>
      <c r="H29" s="19">
        <f>D29*12%</f>
        <v>464.64</v>
      </c>
      <c r="I29" s="19">
        <f>D29+H29</f>
        <v>4336.6400000000003</v>
      </c>
      <c r="J29" s="15">
        <f t="shared" si="2"/>
        <v>6504.9600000000009</v>
      </c>
    </row>
    <row r="30" spans="1:10" ht="16.5" thickBot="1" x14ac:dyDescent="0.3">
      <c r="A30" s="3">
        <v>15</v>
      </c>
      <c r="B30" s="6" t="s">
        <v>21</v>
      </c>
      <c r="C30" s="17">
        <v>1</v>
      </c>
      <c r="D30" s="22">
        <v>2670</v>
      </c>
      <c r="E30" s="17"/>
      <c r="F30" s="17"/>
      <c r="G30" s="17">
        <f t="shared" si="1"/>
        <v>0</v>
      </c>
      <c r="H30" s="19">
        <f>D30*12%</f>
        <v>320.39999999999998</v>
      </c>
      <c r="I30" s="19">
        <f>D30+H30</f>
        <v>2990.4</v>
      </c>
      <c r="J30" s="15">
        <f t="shared" si="2"/>
        <v>2990.4</v>
      </c>
    </row>
    <row r="31" spans="1:10" ht="16.5" thickBot="1" x14ac:dyDescent="0.3">
      <c r="A31" s="3">
        <v>16</v>
      </c>
      <c r="B31" s="6" t="s">
        <v>23</v>
      </c>
      <c r="C31" s="17">
        <v>2</v>
      </c>
      <c r="D31" s="17">
        <v>2670</v>
      </c>
      <c r="E31" s="17"/>
      <c r="F31" s="17"/>
      <c r="G31" s="17">
        <f t="shared" si="1"/>
        <v>0</v>
      </c>
      <c r="H31" s="19"/>
      <c r="I31" s="19"/>
      <c r="J31" s="15">
        <f>2670*C31</f>
        <v>5340</v>
      </c>
    </row>
    <row r="32" spans="1:10" ht="30.75" thickBot="1" x14ac:dyDescent="0.3">
      <c r="A32" s="3">
        <v>17</v>
      </c>
      <c r="B32" s="6" t="s">
        <v>24</v>
      </c>
      <c r="C32" s="17">
        <v>2</v>
      </c>
      <c r="D32" s="17">
        <v>2670</v>
      </c>
      <c r="E32" s="17"/>
      <c r="F32" s="17"/>
      <c r="G32" s="17">
        <f t="shared" si="1"/>
        <v>0</v>
      </c>
      <c r="H32" s="19">
        <f>D32*10%</f>
        <v>267</v>
      </c>
      <c r="I32" s="19">
        <f>D32+H32</f>
        <v>2937</v>
      </c>
      <c r="J32" s="15">
        <f t="shared" si="2"/>
        <v>5874</v>
      </c>
    </row>
    <row r="33" spans="1:10" ht="16.5" thickBot="1" x14ac:dyDescent="0.3">
      <c r="A33" s="3">
        <v>18</v>
      </c>
      <c r="B33" s="6" t="s">
        <v>25</v>
      </c>
      <c r="C33" s="17">
        <v>0.5</v>
      </c>
      <c r="D33" s="17">
        <v>5385</v>
      </c>
      <c r="E33" s="17">
        <f>D33*10%</f>
        <v>538.5</v>
      </c>
      <c r="F33" s="17">
        <f>D33+E33</f>
        <v>5923.5</v>
      </c>
      <c r="G33" s="17">
        <f t="shared" si="1"/>
        <v>1777.05</v>
      </c>
      <c r="H33" s="19"/>
      <c r="I33" s="19">
        <f>F33+G33</f>
        <v>7700.55</v>
      </c>
      <c r="J33" s="15">
        <f t="shared" si="2"/>
        <v>3850.2750000000001</v>
      </c>
    </row>
    <row r="34" spans="1:10" ht="30.75" thickBot="1" x14ac:dyDescent="0.3">
      <c r="A34" s="3">
        <v>19</v>
      </c>
      <c r="B34" s="6" t="s">
        <v>26</v>
      </c>
      <c r="C34" s="17">
        <v>1.5</v>
      </c>
      <c r="D34" s="17">
        <v>6461</v>
      </c>
      <c r="E34" s="17">
        <v>646</v>
      </c>
      <c r="F34" s="17">
        <f>D34+E34</f>
        <v>7107</v>
      </c>
      <c r="G34" s="17">
        <f t="shared" si="1"/>
        <v>2132.1</v>
      </c>
      <c r="H34" s="19"/>
      <c r="I34" s="19">
        <f>F34+G34</f>
        <v>9239.1</v>
      </c>
      <c r="J34" s="15">
        <f t="shared" si="2"/>
        <v>13858.650000000001</v>
      </c>
    </row>
    <row r="35" spans="1:10" ht="15.75" customHeight="1" thickBot="1" x14ac:dyDescent="0.3">
      <c r="A35" s="3">
        <v>20</v>
      </c>
      <c r="B35" s="6" t="s">
        <v>27</v>
      </c>
      <c r="C35" s="17">
        <v>0.25</v>
      </c>
      <c r="D35" s="17">
        <v>5660</v>
      </c>
      <c r="E35" s="17">
        <v>566</v>
      </c>
      <c r="F35" s="17">
        <f>D35+E35</f>
        <v>6226</v>
      </c>
      <c r="G35" s="17">
        <f t="shared" si="1"/>
        <v>1867.8</v>
      </c>
      <c r="H35" s="19"/>
      <c r="I35" s="19">
        <f>F35+G35</f>
        <v>8093.8</v>
      </c>
      <c r="J35" s="15">
        <f t="shared" si="2"/>
        <v>2023.45</v>
      </c>
    </row>
    <row r="36" spans="1:10" ht="15.75" customHeight="1" thickBot="1" x14ac:dyDescent="0.3">
      <c r="A36" s="3">
        <v>21</v>
      </c>
      <c r="B36" s="6" t="s">
        <v>28</v>
      </c>
      <c r="C36" s="17">
        <v>1</v>
      </c>
      <c r="D36" s="17">
        <v>3631</v>
      </c>
      <c r="E36" s="17"/>
      <c r="F36" s="17"/>
      <c r="G36" s="17">
        <f t="shared" si="1"/>
        <v>0</v>
      </c>
      <c r="H36" s="19">
        <f>D36*10%</f>
        <v>363.1</v>
      </c>
      <c r="I36" s="19">
        <f>D36+H36</f>
        <v>3994.1</v>
      </c>
      <c r="J36" s="15">
        <f t="shared" si="2"/>
        <v>3994.1</v>
      </c>
    </row>
    <row r="37" spans="1:10" s="10" customFormat="1" ht="15.75" x14ac:dyDescent="0.25">
      <c r="A37" s="152"/>
      <c r="B37" s="154" t="s">
        <v>30</v>
      </c>
      <c r="C37" s="156">
        <f>SUM(C11:C36)</f>
        <v>22.25</v>
      </c>
      <c r="D37" s="156"/>
      <c r="E37" s="156"/>
      <c r="F37" s="20"/>
      <c r="G37" s="156"/>
      <c r="H37" s="156"/>
      <c r="I37" s="20"/>
      <c r="J37" s="171">
        <f>SUM(J11:J36)</f>
        <v>132759</v>
      </c>
    </row>
    <row r="38" spans="1:10" s="10" customFormat="1" ht="16.5" thickBot="1" x14ac:dyDescent="0.3">
      <c r="A38" s="153"/>
      <c r="B38" s="155"/>
      <c r="C38" s="157"/>
      <c r="D38" s="157"/>
      <c r="E38" s="157"/>
      <c r="F38" s="21"/>
      <c r="G38" s="157"/>
      <c r="H38" s="157"/>
      <c r="I38" s="21"/>
      <c r="J38" s="172"/>
    </row>
    <row r="39" spans="1:10" s="10" customFormat="1" x14ac:dyDescent="0.25">
      <c r="A39"/>
      <c r="B39" s="8"/>
      <c r="C39"/>
      <c r="D39"/>
      <c r="E39"/>
      <c r="F39"/>
      <c r="G39"/>
      <c r="H39"/>
      <c r="I39"/>
      <c r="J39"/>
    </row>
    <row r="40" spans="1:10" s="130" customFormat="1" x14ac:dyDescent="0.25">
      <c r="B40" s="131" t="s">
        <v>182</v>
      </c>
      <c r="C40" s="131"/>
      <c r="D40" s="131"/>
      <c r="E40" s="131"/>
      <c r="F40" s="131" t="s">
        <v>190</v>
      </c>
      <c r="G40" s="131"/>
    </row>
    <row r="41" spans="1:10" s="130" customFormat="1" x14ac:dyDescent="0.25">
      <c r="B41" s="131" t="s">
        <v>183</v>
      </c>
      <c r="C41" s="131"/>
      <c r="D41" s="131"/>
      <c r="E41" s="131"/>
      <c r="F41" s="131" t="s">
        <v>184</v>
      </c>
      <c r="G41" s="131"/>
    </row>
    <row r="42" spans="1:10" s="130" customFormat="1" x14ac:dyDescent="0.25">
      <c r="B42" s="131" t="s">
        <v>185</v>
      </c>
      <c r="C42" s="131"/>
      <c r="D42" s="131"/>
      <c r="E42" s="131"/>
      <c r="F42" s="131"/>
      <c r="G42" s="131"/>
    </row>
    <row r="43" spans="1:10" x14ac:dyDescent="0.25">
      <c r="A43" s="10"/>
      <c r="B43" s="130"/>
      <c r="C43" s="130"/>
      <c r="D43" s="130"/>
      <c r="E43" s="130"/>
      <c r="F43" s="130"/>
      <c r="G43" s="130"/>
      <c r="H43" s="130"/>
      <c r="I43" s="130"/>
      <c r="J43" s="130"/>
    </row>
    <row r="44" spans="1:10" x14ac:dyDescent="0.25">
      <c r="A44" s="10"/>
      <c r="B44" s="130"/>
      <c r="C44" s="130"/>
      <c r="D44" s="130"/>
      <c r="E44" s="130"/>
      <c r="F44" s="130"/>
      <c r="G44" s="130"/>
      <c r="H44" s="130"/>
      <c r="I44" s="130"/>
      <c r="J44" s="130"/>
    </row>
    <row r="45" spans="1:10" x14ac:dyDescent="0.25">
      <c r="A45" s="10"/>
      <c r="B45" s="130"/>
      <c r="C45" s="130"/>
      <c r="D45" s="130"/>
      <c r="E45" s="130"/>
      <c r="F45" s="130"/>
      <c r="G45" s="130"/>
      <c r="H45" s="130"/>
      <c r="I45" s="130"/>
      <c r="J45" s="130"/>
    </row>
    <row r="46" spans="1:10" x14ac:dyDescent="0.25">
      <c r="A46" s="9"/>
      <c r="B46" s="9"/>
      <c r="C46" s="9"/>
      <c r="D46" s="9"/>
      <c r="E46" s="9"/>
    </row>
    <row r="47" spans="1:10" x14ac:dyDescent="0.25">
      <c r="A47" s="9"/>
      <c r="B47" s="9"/>
      <c r="C47" s="9"/>
      <c r="D47" s="9"/>
      <c r="E47" s="9"/>
    </row>
  </sheetData>
  <mergeCells count="43">
    <mergeCell ref="H3:I3"/>
    <mergeCell ref="F9:F10"/>
    <mergeCell ref="I9:I10"/>
    <mergeCell ref="A6:I6"/>
    <mergeCell ref="H1:J1"/>
    <mergeCell ref="J9:J10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J15:J17"/>
    <mergeCell ref="J20:J21"/>
    <mergeCell ref="A15:A17"/>
    <mergeCell ref="B15:B17"/>
    <mergeCell ref="C15:C17"/>
    <mergeCell ref="D15:D17"/>
    <mergeCell ref="E15:E17"/>
    <mergeCell ref="J37:J38"/>
    <mergeCell ref="F20:F21"/>
    <mergeCell ref="A20:A21"/>
    <mergeCell ref="C20:C21"/>
    <mergeCell ref="D20:D21"/>
    <mergeCell ref="E20:E21"/>
    <mergeCell ref="G20:G21"/>
    <mergeCell ref="A37:A38"/>
    <mergeCell ref="B37:B38"/>
    <mergeCell ref="C37:C38"/>
    <mergeCell ref="D37:D38"/>
    <mergeCell ref="E37:E38"/>
    <mergeCell ref="B12:B14"/>
    <mergeCell ref="H37:H38"/>
    <mergeCell ref="I15:I17"/>
    <mergeCell ref="G37:G38"/>
    <mergeCell ref="H20:H21"/>
    <mergeCell ref="I20:I21"/>
    <mergeCell ref="F15:F17"/>
    <mergeCell ref="G15:G17"/>
    <mergeCell ref="H15:H17"/>
  </mergeCells>
  <pageMargins left="0.7" right="0.7" top="0.75" bottom="0.75" header="0.3" footer="0.3"/>
  <pageSetup paperSize="9" scale="76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opLeftCell="A2" workbookViewId="0">
      <selection activeCell="A25" sqref="A25:A26"/>
    </sheetView>
  </sheetViews>
  <sheetFormatPr defaultRowHeight="15" x14ac:dyDescent="0.25"/>
  <cols>
    <col min="1" max="1" width="4.42578125" customWidth="1"/>
    <col min="2" max="2" width="25.140625" style="6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3.5" customHeight="1" x14ac:dyDescent="0.25">
      <c r="B1" s="126" t="s">
        <v>223</v>
      </c>
      <c r="C1" s="127"/>
      <c r="D1" s="127"/>
      <c r="F1" s="1"/>
      <c r="G1" s="170" t="s">
        <v>236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4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1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5.5" customHeight="1" x14ac:dyDescent="0.25">
      <c r="A7" s="169" t="s">
        <v>169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69">
        <v>1</v>
      </c>
      <c r="B11" s="23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70"/>
      <c r="B12" s="159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70">
        <v>2</v>
      </c>
      <c r="B13" s="174"/>
      <c r="C13" s="18">
        <v>0.5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4678.96</v>
      </c>
    </row>
    <row r="14" spans="1:10" ht="16.5" thickBot="1" x14ac:dyDescent="0.3">
      <c r="A14" s="70"/>
      <c r="B14" s="160"/>
      <c r="C14" s="18"/>
      <c r="D14" s="18"/>
      <c r="E14" s="18"/>
      <c r="F14" s="18"/>
      <c r="G14" s="18"/>
      <c r="H14" s="18"/>
      <c r="I14" s="18"/>
      <c r="J14" s="16"/>
    </row>
    <row r="15" spans="1:10" ht="15" customHeight="1" thickBot="1" x14ac:dyDescent="0.3">
      <c r="A15" s="69">
        <v>3</v>
      </c>
      <c r="B15" s="23" t="s">
        <v>10</v>
      </c>
      <c r="C15" s="17">
        <v>0.5</v>
      </c>
      <c r="D15" s="17">
        <v>4379</v>
      </c>
      <c r="E15" s="17"/>
      <c r="F15" s="17">
        <f t="shared" ref="F15:F18" si="0">D15+E15</f>
        <v>4379</v>
      </c>
      <c r="G15" s="17"/>
      <c r="H15" s="17"/>
      <c r="I15" s="17"/>
      <c r="J15" s="15">
        <f>D15*C15</f>
        <v>2189.5</v>
      </c>
    </row>
    <row r="16" spans="1:10" ht="15.75" customHeight="1" x14ac:dyDescent="0.25">
      <c r="A16" s="152">
        <v>4</v>
      </c>
      <c r="B16" s="25" t="s">
        <v>11</v>
      </c>
      <c r="C16" s="156">
        <v>0.5</v>
      </c>
      <c r="D16" s="156">
        <v>6461</v>
      </c>
      <c r="E16" s="156">
        <f>D16*10%</f>
        <v>646.1</v>
      </c>
      <c r="F16" s="156">
        <f t="shared" si="0"/>
        <v>7107.1</v>
      </c>
      <c r="G16" s="156">
        <f>F16*30%</f>
        <v>2132.13</v>
      </c>
      <c r="H16" s="156"/>
      <c r="I16" s="156">
        <f>F16+G16</f>
        <v>9239.23</v>
      </c>
      <c r="J16" s="171">
        <f>C16*I16</f>
        <v>4619.6149999999998</v>
      </c>
    </row>
    <row r="17" spans="1:10" ht="15.75" thickBot="1" x14ac:dyDescent="0.3">
      <c r="A17" s="153"/>
      <c r="B17" s="23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69">
        <v>5</v>
      </c>
      <c r="B18" s="23" t="s">
        <v>57</v>
      </c>
      <c r="C18" s="17">
        <v>1</v>
      </c>
      <c r="D18" s="17">
        <v>5660</v>
      </c>
      <c r="E18" s="17">
        <f>D18*10%</f>
        <v>566</v>
      </c>
      <c r="F18" s="17">
        <f t="shared" si="0"/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8093.8</v>
      </c>
    </row>
    <row r="19" spans="1:10" ht="27" customHeight="1" thickBot="1" x14ac:dyDescent="0.3">
      <c r="A19" s="69">
        <v>6</v>
      </c>
      <c r="B19" s="23" t="s">
        <v>56</v>
      </c>
      <c r="C19" s="17">
        <v>2.5</v>
      </c>
      <c r="D19" s="17">
        <v>3631</v>
      </c>
      <c r="E19" s="17"/>
      <c r="F19" s="17"/>
      <c r="G19" s="17">
        <f t="shared" ref="G19:G24" si="1">F19*30%</f>
        <v>0</v>
      </c>
      <c r="H19" s="17"/>
      <c r="I19" s="17">
        <f>D19+E19+H19</f>
        <v>3631</v>
      </c>
      <c r="J19" s="15">
        <f>I19*C19</f>
        <v>9077.5</v>
      </c>
    </row>
    <row r="20" spans="1:10" ht="16.5" thickBot="1" x14ac:dyDescent="0.3">
      <c r="A20" s="69">
        <v>7</v>
      </c>
      <c r="B20" s="23" t="s">
        <v>20</v>
      </c>
      <c r="C20" s="17">
        <v>1</v>
      </c>
      <c r="D20" s="17">
        <v>3872</v>
      </c>
      <c r="E20" s="17"/>
      <c r="F20" s="17"/>
      <c r="G20" s="17">
        <f t="shared" si="1"/>
        <v>0</v>
      </c>
      <c r="H20" s="19">
        <f>D20*12%</f>
        <v>464.64</v>
      </c>
      <c r="I20" s="19">
        <f>D20+H20</f>
        <v>4336.6400000000003</v>
      </c>
      <c r="J20" s="15">
        <f t="shared" ref="J20:J24" si="2">C20*I20</f>
        <v>4336.6400000000003</v>
      </c>
    </row>
    <row r="21" spans="1:10" ht="16.5" thickBot="1" x14ac:dyDescent="0.3">
      <c r="A21" s="69">
        <v>8</v>
      </c>
      <c r="B21" s="23" t="s">
        <v>23</v>
      </c>
      <c r="C21" s="17">
        <v>1.5</v>
      </c>
      <c r="D21" s="17">
        <v>2670</v>
      </c>
      <c r="E21" s="17"/>
      <c r="F21" s="17"/>
      <c r="G21" s="17">
        <f t="shared" si="1"/>
        <v>0</v>
      </c>
      <c r="H21" s="19"/>
      <c r="I21" s="19"/>
      <c r="J21" s="15">
        <f>2670*C21</f>
        <v>4005</v>
      </c>
    </row>
    <row r="22" spans="1:10" ht="26.25" thickBot="1" x14ac:dyDescent="0.3">
      <c r="A22" s="69">
        <v>9</v>
      </c>
      <c r="B22" s="23" t="s">
        <v>24</v>
      </c>
      <c r="C22" s="17">
        <v>1</v>
      </c>
      <c r="D22" s="17">
        <v>2670</v>
      </c>
      <c r="E22" s="17"/>
      <c r="F22" s="17"/>
      <c r="G22" s="17">
        <f t="shared" si="1"/>
        <v>0</v>
      </c>
      <c r="H22" s="19">
        <f>D22*10%</f>
        <v>267</v>
      </c>
      <c r="I22" s="19">
        <f>D22+H22</f>
        <v>2937</v>
      </c>
      <c r="J22" s="15">
        <f t="shared" si="2"/>
        <v>2937</v>
      </c>
    </row>
    <row r="23" spans="1:10" ht="16.5" thickBot="1" x14ac:dyDescent="0.3">
      <c r="A23" s="69">
        <v>10</v>
      </c>
      <c r="B23" s="23" t="s">
        <v>26</v>
      </c>
      <c r="C23" s="17">
        <v>1.5</v>
      </c>
      <c r="D23" s="17">
        <v>6461</v>
      </c>
      <c r="E23" s="17">
        <v>646</v>
      </c>
      <c r="F23" s="17">
        <f>D23+E23</f>
        <v>7107</v>
      </c>
      <c r="G23" s="17">
        <f t="shared" si="1"/>
        <v>2132.1</v>
      </c>
      <c r="H23" s="19"/>
      <c r="I23" s="19">
        <f>F23+G23</f>
        <v>9239.1</v>
      </c>
      <c r="J23" s="15">
        <f t="shared" si="2"/>
        <v>13858.650000000001</v>
      </c>
    </row>
    <row r="24" spans="1:10" ht="16.5" thickBot="1" x14ac:dyDescent="0.3">
      <c r="A24" s="69">
        <v>11</v>
      </c>
      <c r="B24" s="23" t="s">
        <v>28</v>
      </c>
      <c r="C24" s="17">
        <v>1</v>
      </c>
      <c r="D24" s="17">
        <v>3631</v>
      </c>
      <c r="E24" s="17"/>
      <c r="F24" s="17"/>
      <c r="G24" s="17">
        <f t="shared" si="1"/>
        <v>0</v>
      </c>
      <c r="H24" s="19">
        <f>D24*10%</f>
        <v>363.1</v>
      </c>
      <c r="I24" s="19">
        <f>D24+H24</f>
        <v>3994.1</v>
      </c>
      <c r="J24" s="15">
        <f t="shared" si="2"/>
        <v>3994.1</v>
      </c>
    </row>
    <row r="25" spans="1:10" ht="15.75" x14ac:dyDescent="0.25">
      <c r="A25" s="152"/>
      <c r="B25" s="154" t="s">
        <v>30</v>
      </c>
      <c r="C25" s="156">
        <f>C11+C13+C15+C16+C18+C19+C20+C21+C22+C23+C24</f>
        <v>12</v>
      </c>
      <c r="D25" s="156"/>
      <c r="E25" s="156"/>
      <c r="F25" s="66"/>
      <c r="G25" s="156"/>
      <c r="H25" s="156"/>
      <c r="I25" s="66"/>
      <c r="J25" s="171">
        <f>SUM(J11:J24)</f>
        <v>67641.764999999999</v>
      </c>
    </row>
    <row r="26" spans="1:10" ht="15.75" customHeight="1" thickBot="1" x14ac:dyDescent="0.3">
      <c r="A26" s="153"/>
      <c r="B26" s="155"/>
      <c r="C26" s="157"/>
      <c r="D26" s="157"/>
      <c r="E26" s="157"/>
      <c r="F26" s="67"/>
      <c r="G26" s="157"/>
      <c r="H26" s="157"/>
      <c r="I26" s="67"/>
      <c r="J26" s="172"/>
    </row>
    <row r="27" spans="1:10" ht="15.75" customHeight="1" x14ac:dyDescent="0.25"/>
    <row r="28" spans="1:10" s="132" customFormat="1" ht="17.25" customHeight="1" x14ac:dyDescent="0.25">
      <c r="B28" s="131" t="s">
        <v>182</v>
      </c>
      <c r="C28" s="131"/>
      <c r="D28" s="131"/>
      <c r="E28" s="131"/>
      <c r="F28" s="131" t="s">
        <v>202</v>
      </c>
      <c r="G28" s="131"/>
    </row>
    <row r="29" spans="1:10" s="132" customFormat="1" x14ac:dyDescent="0.25">
      <c r="B29" s="131" t="s">
        <v>183</v>
      </c>
      <c r="C29" s="131"/>
      <c r="D29" s="131"/>
      <c r="E29" s="131"/>
      <c r="F29" s="131" t="s">
        <v>184</v>
      </c>
      <c r="G29" s="131"/>
    </row>
    <row r="30" spans="1:10" s="132" customFormat="1" x14ac:dyDescent="0.25">
      <c r="B30" s="131" t="s">
        <v>185</v>
      </c>
      <c r="C30" s="131"/>
      <c r="D30" s="131"/>
      <c r="E30" s="131"/>
      <c r="F30" s="131"/>
      <c r="G30" s="131"/>
    </row>
    <row r="31" spans="1:10" s="65" customFormat="1" x14ac:dyDescent="0.25"/>
    <row r="32" spans="1:10" s="65" customFormat="1" x14ac:dyDescent="0.25"/>
    <row r="33" spans="1:5" s="65" customFormat="1" x14ac:dyDescent="0.25"/>
    <row r="34" spans="1:5" x14ac:dyDescent="0.25">
      <c r="A34" s="9"/>
      <c r="B34" s="9"/>
      <c r="C34" s="9"/>
      <c r="D34" s="9"/>
      <c r="E34" s="9"/>
    </row>
    <row r="35" spans="1:5" x14ac:dyDescent="0.25">
      <c r="A35" s="9"/>
      <c r="B35" s="9"/>
      <c r="C35" s="9"/>
      <c r="D35" s="9"/>
      <c r="E35" s="9"/>
    </row>
  </sheetData>
  <mergeCells count="34">
    <mergeCell ref="J25:J26"/>
    <mergeCell ref="A25:A26"/>
    <mergeCell ref="B25:B26"/>
    <mergeCell ref="C25:C26"/>
    <mergeCell ref="D25:D26"/>
    <mergeCell ref="E25:E26"/>
    <mergeCell ref="G25:G26"/>
    <mergeCell ref="H25:H26"/>
    <mergeCell ref="F16:F17"/>
    <mergeCell ref="G16:G17"/>
    <mergeCell ref="H16:H17"/>
    <mergeCell ref="I16:I17"/>
    <mergeCell ref="J16:J17"/>
    <mergeCell ref="B12:B14"/>
    <mergeCell ref="A16:A17"/>
    <mergeCell ref="C16:C17"/>
    <mergeCell ref="D16:D17"/>
    <mergeCell ref="E16:E17"/>
    <mergeCell ref="H3:I3"/>
    <mergeCell ref="A6:I6"/>
    <mergeCell ref="G1:I1"/>
    <mergeCell ref="G2:I2"/>
    <mergeCell ref="J9:J10"/>
    <mergeCell ref="F9:F10"/>
    <mergeCell ref="I9:I10"/>
    <mergeCell ref="A5:I5"/>
    <mergeCell ref="A7:I7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81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workbookViewId="0">
      <selection activeCell="A23" sqref="A23"/>
    </sheetView>
  </sheetViews>
  <sheetFormatPr defaultRowHeight="15" x14ac:dyDescent="0.25"/>
  <cols>
    <col min="1" max="1" width="4.42578125" customWidth="1"/>
    <col min="2" max="2" width="25.140625" style="74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1.25" customHeight="1" x14ac:dyDescent="0.25">
      <c r="B1" s="126"/>
      <c r="C1" s="127"/>
      <c r="D1" s="127"/>
      <c r="F1" s="1"/>
      <c r="G1" s="170" t="s">
        <v>237</v>
      </c>
      <c r="H1" s="170"/>
      <c r="I1" s="170"/>
    </row>
    <row r="2" spans="1:10" ht="24.75" customHeight="1" x14ac:dyDescent="0.25">
      <c r="B2" s="126"/>
      <c r="C2" s="127"/>
      <c r="D2" s="127"/>
      <c r="F2" s="9"/>
      <c r="G2" s="170"/>
      <c r="H2" s="170"/>
      <c r="I2" s="170"/>
    </row>
    <row r="3" spans="1:10" ht="19.5" hidden="1" customHeight="1" x14ac:dyDescent="0.25">
      <c r="B3" s="126"/>
      <c r="C3" s="127"/>
      <c r="D3" s="127"/>
      <c r="F3" s="9"/>
      <c r="G3" s="9"/>
      <c r="H3" s="165"/>
      <c r="I3" s="165"/>
    </row>
    <row r="4" spans="1:10" hidden="1" x14ac:dyDescent="0.25">
      <c r="B4" s="126"/>
      <c r="C4" s="127"/>
      <c r="D4" s="127"/>
      <c r="F4" s="9"/>
      <c r="G4" s="9"/>
      <c r="H4" s="125"/>
      <c r="I4" s="125"/>
    </row>
    <row r="5" spans="1:10" ht="21" hidden="1" customHeight="1" x14ac:dyDescent="0.25">
      <c r="A5" s="165"/>
      <c r="B5" s="165"/>
      <c r="C5" s="165"/>
      <c r="D5" s="165"/>
      <c r="E5" s="165"/>
      <c r="F5" s="165"/>
      <c r="G5" s="165"/>
      <c r="H5" s="165"/>
      <c r="I5" s="165"/>
    </row>
    <row r="6" spans="1:10" ht="15" hidden="1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5" customHeight="1" x14ac:dyDescent="0.25">
      <c r="B7" s="126" t="s">
        <v>223</v>
      </c>
      <c r="C7" s="127"/>
      <c r="D7" s="127"/>
      <c r="F7" s="1"/>
      <c r="G7" s="183"/>
      <c r="H7" s="192"/>
      <c r="I7" s="192"/>
    </row>
    <row r="8" spans="1:10" ht="17.25" customHeight="1" x14ac:dyDescent="0.25">
      <c r="B8" s="126" t="s">
        <v>220</v>
      </c>
      <c r="C8" s="127"/>
      <c r="D8" s="127"/>
      <c r="F8" s="9"/>
      <c r="G8" s="192"/>
      <c r="H8" s="192"/>
      <c r="I8" s="192"/>
    </row>
    <row r="9" spans="1:10" ht="25.5" customHeight="1" x14ac:dyDescent="0.25">
      <c r="B9" s="126" t="s">
        <v>179</v>
      </c>
      <c r="C9" s="127"/>
      <c r="D9" s="127"/>
      <c r="F9" s="9"/>
      <c r="G9" s="9"/>
      <c r="H9" s="165"/>
      <c r="I9" s="165"/>
    </row>
    <row r="10" spans="1:10" ht="20.25" customHeight="1" x14ac:dyDescent="0.25">
      <c r="B10" s="126" t="s">
        <v>221</v>
      </c>
      <c r="C10" s="127"/>
      <c r="D10" s="127"/>
      <c r="F10" s="9"/>
      <c r="G10" s="9"/>
      <c r="H10" s="125"/>
      <c r="I10" s="125"/>
    </row>
    <row r="11" spans="1:10" x14ac:dyDescent="0.25">
      <c r="A11" s="165" t="s">
        <v>180</v>
      </c>
      <c r="B11" s="165"/>
      <c r="C11" s="165"/>
      <c r="D11" s="165"/>
      <c r="E11" s="165"/>
      <c r="F11" s="165"/>
      <c r="G11" s="165"/>
      <c r="H11" s="165"/>
      <c r="I11" s="165"/>
    </row>
    <row r="12" spans="1:10" ht="15.75" customHeight="1" x14ac:dyDescent="0.25">
      <c r="A12" s="165" t="s">
        <v>154</v>
      </c>
      <c r="B12" s="165"/>
      <c r="C12" s="165"/>
      <c r="D12" s="165"/>
      <c r="E12" s="165"/>
      <c r="F12" s="165"/>
      <c r="G12" s="165"/>
      <c r="H12" s="165"/>
      <c r="I12" s="165"/>
    </row>
    <row r="13" spans="1:10" x14ac:dyDescent="0.25">
      <c r="A13" s="169" t="s">
        <v>167</v>
      </c>
      <c r="B13" s="169"/>
      <c r="C13" s="169"/>
      <c r="D13" s="169"/>
      <c r="E13" s="169"/>
      <c r="F13" s="169"/>
      <c r="G13" s="169"/>
      <c r="H13" s="169"/>
      <c r="I13" s="169"/>
    </row>
    <row r="14" spans="1:10" ht="15.75" thickBot="1" x14ac:dyDescent="0.3"/>
    <row r="15" spans="1:10" ht="15" customHeight="1" x14ac:dyDescent="0.25">
      <c r="A15" s="152"/>
      <c r="B15" s="159"/>
      <c r="C15" s="161" t="s">
        <v>2</v>
      </c>
      <c r="D15" s="161" t="s">
        <v>3</v>
      </c>
      <c r="E15" s="161" t="s">
        <v>4</v>
      </c>
      <c r="F15" s="161" t="s">
        <v>173</v>
      </c>
      <c r="G15" s="163" t="s">
        <v>125</v>
      </c>
      <c r="H15" s="163" t="s">
        <v>126</v>
      </c>
      <c r="I15" s="163" t="s">
        <v>174</v>
      </c>
      <c r="J15" s="161" t="s">
        <v>127</v>
      </c>
    </row>
    <row r="16" spans="1:10" ht="15" customHeight="1" thickBot="1" x14ac:dyDescent="0.3">
      <c r="A16" s="153"/>
      <c r="B16" s="160"/>
      <c r="C16" s="162"/>
      <c r="D16" s="162"/>
      <c r="E16" s="162"/>
      <c r="F16" s="162"/>
      <c r="G16" s="164"/>
      <c r="H16" s="164"/>
      <c r="I16" s="164"/>
      <c r="J16" s="162"/>
    </row>
    <row r="17" spans="1:10" ht="15.75" customHeight="1" thickBot="1" x14ac:dyDescent="0.3">
      <c r="A17" s="73">
        <v>1</v>
      </c>
      <c r="B17" s="23" t="s">
        <v>7</v>
      </c>
      <c r="C17" s="17">
        <v>1</v>
      </c>
      <c r="D17" s="17">
        <v>6889</v>
      </c>
      <c r="E17" s="17">
        <f>D17*10%</f>
        <v>688.90000000000009</v>
      </c>
      <c r="F17" s="17">
        <f>D17+E17</f>
        <v>7577.9</v>
      </c>
      <c r="G17" s="17">
        <f>F17*30%</f>
        <v>2273.37</v>
      </c>
      <c r="H17" s="17"/>
      <c r="I17" s="17">
        <f>D17+E17+G17+H17</f>
        <v>9851.27</v>
      </c>
      <c r="J17" s="15">
        <v>9851</v>
      </c>
    </row>
    <row r="18" spans="1:10" ht="26.25" thickBot="1" x14ac:dyDescent="0.3">
      <c r="A18" s="73">
        <v>2</v>
      </c>
      <c r="B18" s="23" t="s">
        <v>56</v>
      </c>
      <c r="C18" s="17">
        <v>2</v>
      </c>
      <c r="D18" s="17">
        <v>3631</v>
      </c>
      <c r="E18" s="17"/>
      <c r="F18" s="17"/>
      <c r="G18" s="17">
        <f t="shared" ref="G18:G23" si="0">F18*30%</f>
        <v>0</v>
      </c>
      <c r="H18" s="17"/>
      <c r="I18" s="17">
        <f>D18+E18+H18</f>
        <v>3631</v>
      </c>
      <c r="J18" s="15">
        <f>I18*C18</f>
        <v>7262</v>
      </c>
    </row>
    <row r="19" spans="1:10" ht="16.5" thickBot="1" x14ac:dyDescent="0.3">
      <c r="A19" s="73">
        <v>3</v>
      </c>
      <c r="B19" s="23" t="s">
        <v>20</v>
      </c>
      <c r="C19" s="17">
        <v>1</v>
      </c>
      <c r="D19" s="17">
        <v>3872</v>
      </c>
      <c r="E19" s="17"/>
      <c r="F19" s="17"/>
      <c r="G19" s="17">
        <f t="shared" si="0"/>
        <v>0</v>
      </c>
      <c r="H19" s="19">
        <f>D19*12%</f>
        <v>464.64</v>
      </c>
      <c r="I19" s="19">
        <f>D19+H19</f>
        <v>4336.6400000000003</v>
      </c>
      <c r="J19" s="15">
        <f t="shared" ref="J19:J23" si="1">C19*I19</f>
        <v>4336.6400000000003</v>
      </c>
    </row>
    <row r="20" spans="1:10" ht="16.5" thickBot="1" x14ac:dyDescent="0.3">
      <c r="A20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7">
        <f t="shared" si="0"/>
        <v>0</v>
      </c>
      <c r="H20" s="19"/>
      <c r="I20" s="19"/>
      <c r="J20" s="15">
        <f>2670*C20</f>
        <v>2670</v>
      </c>
    </row>
    <row r="21" spans="1:10" ht="24" customHeight="1" thickBot="1" x14ac:dyDescent="0.3">
      <c r="A21" s="73">
        <v>5</v>
      </c>
      <c r="B21" s="23" t="s">
        <v>24</v>
      </c>
      <c r="C21" s="17">
        <v>1</v>
      </c>
      <c r="D21" s="17">
        <v>2670</v>
      </c>
      <c r="E21" s="17"/>
      <c r="F21" s="17"/>
      <c r="G21" s="17">
        <f t="shared" si="0"/>
        <v>0</v>
      </c>
      <c r="H21" s="19">
        <f>D21*10%</f>
        <v>267</v>
      </c>
      <c r="I21" s="19">
        <f>D21+H21</f>
        <v>2937</v>
      </c>
      <c r="J21" s="15">
        <f t="shared" si="1"/>
        <v>2937</v>
      </c>
    </row>
    <row r="22" spans="1:10" ht="20.25" customHeight="1" thickBot="1" x14ac:dyDescent="0.3">
      <c r="A22" s="73">
        <v>6</v>
      </c>
      <c r="B22" s="23" t="s">
        <v>26</v>
      </c>
      <c r="C22" s="17">
        <v>1.5</v>
      </c>
      <c r="D22" s="17">
        <v>6461</v>
      </c>
      <c r="E22" s="17">
        <v>646</v>
      </c>
      <c r="F22" s="17">
        <f>D22+E22</f>
        <v>7107</v>
      </c>
      <c r="G22" s="17">
        <f t="shared" si="0"/>
        <v>2132.1</v>
      </c>
      <c r="H22" s="19"/>
      <c r="I22" s="19">
        <f>F22+G22</f>
        <v>9239.1</v>
      </c>
      <c r="J22" s="15">
        <f t="shared" si="1"/>
        <v>13858.650000000001</v>
      </c>
    </row>
    <row r="23" spans="1:10" s="75" customFormat="1" ht="20.25" customHeight="1" thickBot="1" x14ac:dyDescent="0.3">
      <c r="A23" s="73">
        <v>7</v>
      </c>
      <c r="B23" s="23" t="s">
        <v>28</v>
      </c>
      <c r="C23" s="17">
        <v>1</v>
      </c>
      <c r="D23" s="17">
        <v>3631</v>
      </c>
      <c r="E23" s="17"/>
      <c r="F23" s="17"/>
      <c r="G23" s="17">
        <f t="shared" si="0"/>
        <v>0</v>
      </c>
      <c r="H23" s="19">
        <f>D23*10%</f>
        <v>363.1</v>
      </c>
      <c r="I23" s="19">
        <f>D23+H23</f>
        <v>3994.1</v>
      </c>
      <c r="J23" s="15">
        <f t="shared" si="1"/>
        <v>3994.1</v>
      </c>
    </row>
    <row r="24" spans="1:10" s="75" customFormat="1" ht="15.75" x14ac:dyDescent="0.25">
      <c r="A24" s="152"/>
      <c r="B24" s="154" t="s">
        <v>30</v>
      </c>
      <c r="C24" s="156">
        <f>C17+C18+C19+C20+C21+C22+C23</f>
        <v>8.5</v>
      </c>
      <c r="D24" s="156"/>
      <c r="E24" s="156"/>
      <c r="F24" s="71"/>
      <c r="G24" s="156"/>
      <c r="H24" s="156"/>
      <c r="I24" s="71"/>
      <c r="J24" s="171">
        <f>SUM(J17:J23)</f>
        <v>44909.39</v>
      </c>
    </row>
    <row r="25" spans="1:10" s="75" customFormat="1" ht="16.5" thickBot="1" x14ac:dyDescent="0.3">
      <c r="A25" s="153"/>
      <c r="B25" s="155"/>
      <c r="C25" s="157"/>
      <c r="D25" s="157"/>
      <c r="E25" s="157"/>
      <c r="F25" s="72"/>
      <c r="G25" s="157"/>
      <c r="H25" s="157"/>
      <c r="I25" s="72"/>
      <c r="J25" s="172"/>
    </row>
    <row r="26" spans="1:10" s="75" customFormat="1" x14ac:dyDescent="0.25">
      <c r="A26"/>
      <c r="B26" s="74"/>
      <c r="C26"/>
      <c r="D26"/>
      <c r="E26"/>
      <c r="F26"/>
      <c r="G26"/>
      <c r="H26"/>
      <c r="I26"/>
      <c r="J26"/>
    </row>
    <row r="27" spans="1:10" s="132" customFormat="1" ht="17.25" customHeight="1" x14ac:dyDescent="0.25">
      <c r="B27" s="131" t="s">
        <v>182</v>
      </c>
      <c r="C27" s="131"/>
      <c r="D27" s="131"/>
      <c r="E27" s="131"/>
      <c r="F27" s="131" t="s">
        <v>216</v>
      </c>
      <c r="G27" s="131"/>
    </row>
    <row r="28" spans="1:10" s="132" customFormat="1" x14ac:dyDescent="0.25">
      <c r="B28" s="131" t="s">
        <v>183</v>
      </c>
      <c r="C28" s="131"/>
      <c r="D28" s="131"/>
      <c r="E28" s="131"/>
      <c r="F28" s="131" t="s">
        <v>184</v>
      </c>
      <c r="G28" s="131"/>
    </row>
    <row r="29" spans="1:10" s="132" customFormat="1" x14ac:dyDescent="0.25">
      <c r="B29" s="131" t="s">
        <v>185</v>
      </c>
      <c r="C29" s="131"/>
      <c r="D29" s="131"/>
      <c r="E29" s="131"/>
      <c r="F29" s="131"/>
      <c r="G29" s="131"/>
    </row>
    <row r="30" spans="1:10" x14ac:dyDescent="0.25">
      <c r="A30" s="75"/>
      <c r="B30" s="75"/>
      <c r="C30" s="75"/>
      <c r="D30" s="75"/>
      <c r="E30" s="75"/>
      <c r="F30" s="75"/>
      <c r="G30" s="75"/>
      <c r="H30" s="75"/>
      <c r="I30" s="75"/>
      <c r="J30" s="75"/>
    </row>
    <row r="31" spans="1:10" x14ac:dyDescent="0.25">
      <c r="A31" s="75"/>
      <c r="B31" s="75"/>
      <c r="C31" s="75"/>
      <c r="D31" s="75"/>
      <c r="E31" s="75"/>
      <c r="F31" s="75"/>
      <c r="G31" s="75"/>
      <c r="H31" s="75"/>
      <c r="I31" s="75"/>
      <c r="J31" s="75"/>
    </row>
    <row r="32" spans="1:10" x14ac:dyDescent="0.25">
      <c r="A32" s="75"/>
      <c r="B32" s="75"/>
      <c r="C32" s="75"/>
      <c r="D32" s="75"/>
      <c r="E32" s="75"/>
      <c r="F32" s="75"/>
      <c r="G32" s="75"/>
      <c r="H32" s="75"/>
      <c r="I32" s="75"/>
      <c r="J32" s="75"/>
    </row>
    <row r="33" spans="1:5" x14ac:dyDescent="0.25">
      <c r="A33" s="9"/>
      <c r="B33" s="9"/>
      <c r="C33" s="9"/>
      <c r="D33" s="9"/>
      <c r="E33" s="9"/>
    </row>
    <row r="34" spans="1:5" x14ac:dyDescent="0.25">
      <c r="A34" s="9"/>
      <c r="B34" s="9"/>
      <c r="C34" s="9"/>
      <c r="D34" s="9"/>
      <c r="E34" s="9"/>
    </row>
  </sheetData>
  <mergeCells count="28">
    <mergeCell ref="G1:I1"/>
    <mergeCell ref="G2:I2"/>
    <mergeCell ref="H9:I9"/>
    <mergeCell ref="A11:I11"/>
    <mergeCell ref="A12:I12"/>
    <mergeCell ref="A5:I5"/>
    <mergeCell ref="H3:I3"/>
    <mergeCell ref="A6:I6"/>
    <mergeCell ref="G7:I8"/>
    <mergeCell ref="J15:J16"/>
    <mergeCell ref="A13:I13"/>
    <mergeCell ref="A15:A16"/>
    <mergeCell ref="B15:B16"/>
    <mergeCell ref="C15:C16"/>
    <mergeCell ref="D15:D16"/>
    <mergeCell ref="E15:E16"/>
    <mergeCell ref="G15:G16"/>
    <mergeCell ref="H15:H16"/>
    <mergeCell ref="F15:F16"/>
    <mergeCell ref="I15:I16"/>
    <mergeCell ref="G24:G25"/>
    <mergeCell ref="H24:H25"/>
    <mergeCell ref="J24:J25"/>
    <mergeCell ref="A24:A25"/>
    <mergeCell ref="B24:B25"/>
    <mergeCell ref="C24:C25"/>
    <mergeCell ref="D24:D25"/>
    <mergeCell ref="E24:E25"/>
  </mergeCells>
  <pageMargins left="0.7" right="0.7" top="0.75" bottom="0.75" header="0.3" footer="0.3"/>
  <pageSetup paperSize="9" scale="81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opLeftCell="A4" workbookViewId="0">
      <selection activeCell="A28" sqref="A28"/>
    </sheetView>
  </sheetViews>
  <sheetFormatPr defaultRowHeight="15" x14ac:dyDescent="0.25"/>
  <cols>
    <col min="1" max="1" width="4.42578125" customWidth="1"/>
    <col min="2" max="2" width="25.140625" style="74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69" customHeight="1" x14ac:dyDescent="0.25">
      <c r="B1" s="126" t="s">
        <v>223</v>
      </c>
      <c r="C1" s="127"/>
      <c r="D1" s="127"/>
      <c r="F1" s="1"/>
      <c r="G1" s="170" t="s">
        <v>238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2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4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168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73">
        <v>1</v>
      </c>
      <c r="B11" s="23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76"/>
      <c r="B12" s="159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76">
        <v>2</v>
      </c>
      <c r="B13" s="174"/>
      <c r="C13" s="18">
        <v>0.5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4678.96</v>
      </c>
    </row>
    <row r="14" spans="1:10" ht="16.5" thickBot="1" x14ac:dyDescent="0.3">
      <c r="A14" s="76"/>
      <c r="B14" s="160"/>
      <c r="C14" s="18"/>
      <c r="D14" s="18"/>
      <c r="E14" s="18"/>
      <c r="F14" s="18"/>
      <c r="G14" s="18"/>
      <c r="H14" s="18"/>
      <c r="I14" s="18"/>
      <c r="J14" s="16"/>
    </row>
    <row r="15" spans="1:10" ht="15" customHeight="1" thickBot="1" x14ac:dyDescent="0.3">
      <c r="A15" s="73">
        <v>3</v>
      </c>
      <c r="B15" s="23" t="s">
        <v>9</v>
      </c>
      <c r="C15" s="17">
        <v>0.5</v>
      </c>
      <c r="D15" s="17">
        <v>5660</v>
      </c>
      <c r="E15" s="17">
        <f>D15*10%</f>
        <v>566</v>
      </c>
      <c r="F15" s="17">
        <f>D15+E15</f>
        <v>6226</v>
      </c>
      <c r="G15" s="17">
        <f>F15*30%</f>
        <v>1867.8</v>
      </c>
      <c r="H15" s="17"/>
      <c r="I15" s="17">
        <f>F15+G15</f>
        <v>8093.8</v>
      </c>
      <c r="J15" s="15">
        <f>I15*C15</f>
        <v>4046.9</v>
      </c>
    </row>
    <row r="16" spans="1:10" ht="15.75" customHeight="1" x14ac:dyDescent="0.25">
      <c r="A16" s="152">
        <v>4</v>
      </c>
      <c r="B16" s="25" t="s">
        <v>11</v>
      </c>
      <c r="C16" s="156">
        <v>0.5</v>
      </c>
      <c r="D16" s="156">
        <v>6461</v>
      </c>
      <c r="E16" s="156">
        <f>D16*10%</f>
        <v>646.1</v>
      </c>
      <c r="F16" s="156">
        <f t="shared" ref="F16:F18" si="0">D16+E16</f>
        <v>7107.1</v>
      </c>
      <c r="G16" s="156">
        <f>F16*30%</f>
        <v>2132.13</v>
      </c>
      <c r="H16" s="156"/>
      <c r="I16" s="156">
        <f>F16+G16</f>
        <v>9239.23</v>
      </c>
      <c r="J16" s="171">
        <f>C16*I16</f>
        <v>4619.6149999999998</v>
      </c>
    </row>
    <row r="17" spans="1:10" ht="15.75" thickBot="1" x14ac:dyDescent="0.3">
      <c r="A17" s="153"/>
      <c r="B17" s="23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73">
        <v>5</v>
      </c>
      <c r="B18" s="23" t="s">
        <v>31</v>
      </c>
      <c r="C18" s="17">
        <v>0.5</v>
      </c>
      <c r="D18" s="17">
        <v>6461</v>
      </c>
      <c r="E18" s="17">
        <f>D18*10%</f>
        <v>646.1</v>
      </c>
      <c r="F18" s="17">
        <f t="shared" si="0"/>
        <v>7107.1</v>
      </c>
      <c r="G18" s="17">
        <f>F18*30%</f>
        <v>2132.13</v>
      </c>
      <c r="H18" s="17"/>
      <c r="I18" s="17">
        <f>F18+G18</f>
        <v>9239.23</v>
      </c>
      <c r="J18" s="15">
        <f>I18*C18</f>
        <v>4619.6149999999998</v>
      </c>
    </row>
    <row r="19" spans="1:10" ht="16.5" customHeight="1" thickBot="1" x14ac:dyDescent="0.3">
      <c r="A19" s="73">
        <v>6</v>
      </c>
      <c r="B19" s="23" t="s">
        <v>14</v>
      </c>
      <c r="C19" s="17">
        <v>0.5</v>
      </c>
      <c r="D19" s="17">
        <v>5260</v>
      </c>
      <c r="E19" s="17"/>
      <c r="F19" s="17">
        <f>D19+E19</f>
        <v>5260</v>
      </c>
      <c r="G19" s="17">
        <f t="shared" ref="G19:G28" si="1">F19*30%</f>
        <v>1578</v>
      </c>
      <c r="H19" s="17"/>
      <c r="I19" s="17">
        <f>F19+G19</f>
        <v>6838</v>
      </c>
      <c r="J19" s="15">
        <f t="shared" ref="J19:J28" si="2">C19*I19</f>
        <v>3419</v>
      </c>
    </row>
    <row r="20" spans="1:10" ht="12.75" customHeight="1" thickBot="1" x14ac:dyDescent="0.3">
      <c r="A20" s="73">
        <v>7</v>
      </c>
      <c r="B20" s="23" t="s">
        <v>17</v>
      </c>
      <c r="C20" s="17">
        <v>1</v>
      </c>
      <c r="D20" s="17">
        <v>3631</v>
      </c>
      <c r="E20" s="17"/>
      <c r="F20" s="17"/>
      <c r="G20" s="17">
        <f t="shared" si="1"/>
        <v>0</v>
      </c>
      <c r="H20" s="17"/>
      <c r="I20" s="17"/>
      <c r="J20" s="15">
        <f>D20*C20</f>
        <v>3631</v>
      </c>
    </row>
    <row r="21" spans="1:10" ht="16.5" thickBot="1" x14ac:dyDescent="0.3">
      <c r="A21" s="73">
        <v>8</v>
      </c>
      <c r="B21" s="23" t="s">
        <v>19</v>
      </c>
      <c r="C21" s="17">
        <v>0.75</v>
      </c>
      <c r="D21" s="17">
        <v>4619</v>
      </c>
      <c r="E21" s="17"/>
      <c r="F21" s="17"/>
      <c r="G21" s="17">
        <f>D21*30%</f>
        <v>1385.7</v>
      </c>
      <c r="H21" s="17"/>
      <c r="I21" s="17">
        <f>D21+G21</f>
        <v>6004.7</v>
      </c>
      <c r="J21" s="15">
        <f t="shared" si="2"/>
        <v>4503.5249999999996</v>
      </c>
    </row>
    <row r="22" spans="1:10" ht="16.5" thickBot="1" x14ac:dyDescent="0.3">
      <c r="A22" s="73">
        <v>9</v>
      </c>
      <c r="B22" s="23" t="s">
        <v>20</v>
      </c>
      <c r="C22" s="17">
        <v>1.75</v>
      </c>
      <c r="D22" s="17">
        <v>3872</v>
      </c>
      <c r="E22" s="17"/>
      <c r="F22" s="17"/>
      <c r="G22" s="17">
        <f t="shared" si="1"/>
        <v>0</v>
      </c>
      <c r="H22" s="19">
        <f>D22*12%</f>
        <v>464.64</v>
      </c>
      <c r="I22" s="19">
        <f>D22+H22</f>
        <v>4336.6400000000003</v>
      </c>
      <c r="J22" s="15">
        <f t="shared" si="2"/>
        <v>7589.1200000000008</v>
      </c>
    </row>
    <row r="23" spans="1:10" ht="16.5" thickBot="1" x14ac:dyDescent="0.3">
      <c r="A23" s="73">
        <v>10</v>
      </c>
      <c r="B23" s="23" t="s">
        <v>23</v>
      </c>
      <c r="C23" s="17">
        <v>1</v>
      </c>
      <c r="D23" s="17">
        <v>2670</v>
      </c>
      <c r="E23" s="17"/>
      <c r="F23" s="17"/>
      <c r="G23" s="17">
        <f t="shared" si="1"/>
        <v>0</v>
      </c>
      <c r="H23" s="19"/>
      <c r="I23" s="19"/>
      <c r="J23" s="15">
        <f>2670*C23</f>
        <v>2670</v>
      </c>
    </row>
    <row r="24" spans="1:10" ht="26.25" thickBot="1" x14ac:dyDescent="0.3">
      <c r="A24" s="73">
        <v>11</v>
      </c>
      <c r="B24" s="23" t="s">
        <v>24</v>
      </c>
      <c r="C24" s="17">
        <v>3</v>
      </c>
      <c r="D24" s="17">
        <v>2670</v>
      </c>
      <c r="E24" s="17"/>
      <c r="F24" s="17"/>
      <c r="G24" s="17">
        <f t="shared" si="1"/>
        <v>0</v>
      </c>
      <c r="H24" s="19">
        <f>D24*10%</f>
        <v>267</v>
      </c>
      <c r="I24" s="19">
        <f>D24+H24</f>
        <v>2937</v>
      </c>
      <c r="J24" s="15">
        <f t="shared" si="2"/>
        <v>8811</v>
      </c>
    </row>
    <row r="25" spans="1:10" ht="16.5" thickBot="1" x14ac:dyDescent="0.3">
      <c r="A25" s="73">
        <v>12</v>
      </c>
      <c r="B25" s="23" t="s">
        <v>26</v>
      </c>
      <c r="C25" s="17">
        <v>1.5</v>
      </c>
      <c r="D25" s="17">
        <v>6461</v>
      </c>
      <c r="E25" s="17">
        <v>646</v>
      </c>
      <c r="F25" s="17">
        <f>D25+E25</f>
        <v>7107</v>
      </c>
      <c r="G25" s="17">
        <f t="shared" si="1"/>
        <v>2132.1</v>
      </c>
      <c r="H25" s="19"/>
      <c r="I25" s="19">
        <f>F25+G25</f>
        <v>9239.1</v>
      </c>
      <c r="J25" s="15">
        <f t="shared" si="2"/>
        <v>13858.650000000001</v>
      </c>
    </row>
    <row r="26" spans="1:10" ht="16.5" thickBot="1" x14ac:dyDescent="0.3">
      <c r="A26" s="73">
        <v>13</v>
      </c>
      <c r="B26" s="23" t="s">
        <v>27</v>
      </c>
      <c r="C26" s="17">
        <v>0.25</v>
      </c>
      <c r="D26" s="17">
        <v>5660</v>
      </c>
      <c r="E26" s="17">
        <f>D26*10%</f>
        <v>566</v>
      </c>
      <c r="F26" s="17">
        <f>D26+E26</f>
        <v>6226</v>
      </c>
      <c r="G26" s="17">
        <f>F26*30%</f>
        <v>1867.8</v>
      </c>
      <c r="H26" s="19"/>
      <c r="I26" s="19">
        <f>F26+G26</f>
        <v>8093.8</v>
      </c>
      <c r="J26" s="15">
        <f t="shared" si="2"/>
        <v>2023.45</v>
      </c>
    </row>
    <row r="27" spans="1:10" ht="16.5" thickBot="1" x14ac:dyDescent="0.3">
      <c r="A27" s="73">
        <v>14</v>
      </c>
      <c r="B27" s="23" t="s">
        <v>28</v>
      </c>
      <c r="C27" s="17">
        <v>1</v>
      </c>
      <c r="D27" s="17">
        <v>3631</v>
      </c>
      <c r="E27" s="17"/>
      <c r="F27" s="17"/>
      <c r="G27" s="17">
        <f t="shared" si="1"/>
        <v>0</v>
      </c>
      <c r="H27" s="19">
        <f>D27*10%</f>
        <v>363.1</v>
      </c>
      <c r="I27" s="19">
        <f>D27+H27</f>
        <v>3994.1</v>
      </c>
      <c r="J27" s="15">
        <f t="shared" si="2"/>
        <v>3994.1</v>
      </c>
    </row>
    <row r="28" spans="1:10" ht="16.5" thickBot="1" x14ac:dyDescent="0.3">
      <c r="A28" s="76">
        <v>15</v>
      </c>
      <c r="B28" s="25" t="s">
        <v>32</v>
      </c>
      <c r="C28" s="17">
        <v>0.5</v>
      </c>
      <c r="D28" s="17">
        <v>6461</v>
      </c>
      <c r="E28" s="17">
        <f>D28*10%</f>
        <v>646.1</v>
      </c>
      <c r="F28" s="17">
        <f>E28+D28</f>
        <v>7107.1</v>
      </c>
      <c r="G28" s="17">
        <f t="shared" si="1"/>
        <v>2132.13</v>
      </c>
      <c r="H28" s="19">
        <v>0</v>
      </c>
      <c r="I28" s="19">
        <f>F28+G28</f>
        <v>9239.23</v>
      </c>
      <c r="J28" s="15">
        <f t="shared" si="2"/>
        <v>4619.6149999999998</v>
      </c>
    </row>
    <row r="29" spans="1:10" ht="15.75" x14ac:dyDescent="0.25">
      <c r="A29" s="152"/>
      <c r="B29" s="154" t="s">
        <v>30</v>
      </c>
      <c r="C29" s="156">
        <f>C11+C13+C15+C16+C18+C19+C20+C21+C22+C23+C24+C25+C26+C27+C28</f>
        <v>14.25</v>
      </c>
      <c r="D29" s="156"/>
      <c r="E29" s="156"/>
      <c r="F29" s="71"/>
      <c r="G29" s="156"/>
      <c r="H29" s="156"/>
      <c r="I29" s="71"/>
      <c r="J29" s="171">
        <f>J11+J13+J15+J16+J18+J19+J20+J21+J22+J23+J24+J25+J26+J27+J28</f>
        <v>82935.550000000017</v>
      </c>
    </row>
    <row r="30" spans="1:10" ht="15.75" customHeight="1" thickBot="1" x14ac:dyDescent="0.3">
      <c r="A30" s="153"/>
      <c r="B30" s="155"/>
      <c r="C30" s="157"/>
      <c r="D30" s="157"/>
      <c r="E30" s="157"/>
      <c r="F30" s="72"/>
      <c r="G30" s="157"/>
      <c r="H30" s="157"/>
      <c r="I30" s="72"/>
      <c r="J30" s="172"/>
    </row>
    <row r="31" spans="1:10" ht="15.75" customHeight="1" x14ac:dyDescent="0.25"/>
    <row r="32" spans="1:10" s="132" customFormat="1" ht="17.25" customHeight="1" x14ac:dyDescent="0.25">
      <c r="B32" s="131" t="s">
        <v>182</v>
      </c>
      <c r="C32" s="131"/>
      <c r="D32" s="131"/>
      <c r="E32" s="131"/>
      <c r="F32" s="131" t="s">
        <v>203</v>
      </c>
      <c r="G32" s="131"/>
    </row>
    <row r="33" spans="1:7" s="132" customFormat="1" x14ac:dyDescent="0.25">
      <c r="B33" s="131" t="s">
        <v>183</v>
      </c>
      <c r="C33" s="131"/>
      <c r="D33" s="131"/>
      <c r="E33" s="131"/>
      <c r="F33" s="131" t="s">
        <v>184</v>
      </c>
      <c r="G33" s="131"/>
    </row>
    <row r="34" spans="1:7" s="132" customFormat="1" x14ac:dyDescent="0.25">
      <c r="B34" s="131" t="s">
        <v>185</v>
      </c>
      <c r="C34" s="131"/>
      <c r="D34" s="131"/>
      <c r="E34" s="131"/>
      <c r="F34" s="131"/>
      <c r="G34" s="131"/>
    </row>
    <row r="35" spans="1:7" s="75" customFormat="1" x14ac:dyDescent="0.25"/>
    <row r="36" spans="1:7" s="75" customFormat="1" x14ac:dyDescent="0.25"/>
    <row r="37" spans="1:7" s="75" customFormat="1" x14ac:dyDescent="0.25"/>
    <row r="38" spans="1:7" x14ac:dyDescent="0.25">
      <c r="A38" s="9"/>
      <c r="B38" s="9"/>
      <c r="C38" s="9"/>
      <c r="D38" s="9"/>
      <c r="E38" s="9"/>
    </row>
    <row r="39" spans="1:7" x14ac:dyDescent="0.25">
      <c r="A39" s="9"/>
      <c r="B39" s="9"/>
      <c r="C39" s="9"/>
      <c r="D39" s="9"/>
      <c r="E39" s="9"/>
    </row>
  </sheetData>
  <mergeCells count="34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B12:B14"/>
    <mergeCell ref="A16:A17"/>
    <mergeCell ref="C16:C17"/>
    <mergeCell ref="D16:D17"/>
    <mergeCell ref="E16:E17"/>
    <mergeCell ref="F16:F17"/>
    <mergeCell ref="G16:G17"/>
    <mergeCell ref="H16:H17"/>
    <mergeCell ref="I16:I17"/>
    <mergeCell ref="J16:J17"/>
    <mergeCell ref="G29:G30"/>
    <mergeCell ref="H29:H30"/>
    <mergeCell ref="J29:J30"/>
    <mergeCell ref="A29:A30"/>
    <mergeCell ref="B29:B30"/>
    <mergeCell ref="C29:C30"/>
    <mergeCell ref="D29:D30"/>
    <mergeCell ref="E29:E30"/>
  </mergeCells>
  <pageMargins left="0.7" right="0.7" top="0.75" bottom="0.75" header="0.3" footer="0.3"/>
  <pageSetup paperSize="9" scale="81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opLeftCell="A4" workbookViewId="0">
      <selection activeCell="L15" sqref="L15"/>
    </sheetView>
  </sheetViews>
  <sheetFormatPr defaultRowHeight="15" x14ac:dyDescent="0.25"/>
  <cols>
    <col min="1" max="1" width="4.42578125" customWidth="1"/>
    <col min="2" max="2" width="25.140625" style="74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4.25" customHeight="1" x14ac:dyDescent="0.25">
      <c r="B1" s="126" t="s">
        <v>223</v>
      </c>
      <c r="C1" s="127"/>
      <c r="D1" s="127"/>
      <c r="F1" s="1"/>
      <c r="G1" s="170" t="s">
        <v>249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2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1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69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73">
        <v>1</v>
      </c>
      <c r="B11" s="23" t="s">
        <v>58</v>
      </c>
      <c r="C11" s="17">
        <v>1</v>
      </c>
      <c r="D11" s="17">
        <v>7449</v>
      </c>
      <c r="E11" s="17">
        <f>D11*10%</f>
        <v>744.90000000000009</v>
      </c>
      <c r="F11" s="17">
        <f>D11+E11</f>
        <v>8193.9</v>
      </c>
      <c r="G11" s="17">
        <f>F11*30%</f>
        <v>2458.1699999999996</v>
      </c>
      <c r="H11" s="17"/>
      <c r="I11" s="17">
        <f>D11+E11+G11+H11</f>
        <v>10652.07</v>
      </c>
      <c r="J11" s="15">
        <f>I11*C11</f>
        <v>10652.07</v>
      </c>
    </row>
    <row r="12" spans="1:10" ht="15.75" customHeight="1" thickBot="1" x14ac:dyDescent="0.3">
      <c r="A12" s="73">
        <v>2</v>
      </c>
      <c r="B12" s="23" t="s">
        <v>59</v>
      </c>
      <c r="C12" s="17">
        <v>1</v>
      </c>
      <c r="D12" s="17">
        <v>4619</v>
      </c>
      <c r="E12" s="17"/>
      <c r="F12" s="17">
        <f t="shared" ref="F12:F16" si="0">D12+E12</f>
        <v>4619</v>
      </c>
      <c r="G12" s="17">
        <f>F12*30%</f>
        <v>1385.7</v>
      </c>
      <c r="H12" s="17"/>
      <c r="I12" s="17">
        <f>F12+G12+H12</f>
        <v>6004.7</v>
      </c>
      <c r="J12" s="15">
        <f>I12*C12</f>
        <v>6004.7</v>
      </c>
    </row>
    <row r="13" spans="1:10" x14ac:dyDescent="0.25">
      <c r="A13" s="152">
        <v>3</v>
      </c>
      <c r="B13" s="25"/>
      <c r="C13" s="156">
        <v>6.55</v>
      </c>
      <c r="D13" s="156">
        <v>6461</v>
      </c>
      <c r="E13" s="156">
        <f>D13*10%</f>
        <v>646.1</v>
      </c>
      <c r="F13" s="156">
        <f t="shared" si="0"/>
        <v>7107.1</v>
      </c>
      <c r="G13" s="156">
        <f>F13*30%</f>
        <v>2132.13</v>
      </c>
      <c r="H13" s="156"/>
      <c r="I13" s="156">
        <f>F13+G13</f>
        <v>9239.23</v>
      </c>
      <c r="J13" s="171">
        <f>C13*I13</f>
        <v>60516.956499999993</v>
      </c>
    </row>
    <row r="14" spans="1:10" ht="15.75" thickBot="1" x14ac:dyDescent="0.3">
      <c r="A14" s="153"/>
      <c r="B14" s="23" t="s">
        <v>66</v>
      </c>
      <c r="C14" s="157"/>
      <c r="D14" s="157"/>
      <c r="E14" s="157"/>
      <c r="F14" s="157"/>
      <c r="G14" s="157"/>
      <c r="H14" s="157"/>
      <c r="I14" s="157"/>
      <c r="J14" s="172"/>
    </row>
    <row r="15" spans="1:10" ht="16.5" thickBot="1" x14ac:dyDescent="0.3">
      <c r="A15" s="73">
        <v>4</v>
      </c>
      <c r="B15" s="23" t="s">
        <v>61</v>
      </c>
      <c r="C15" s="17">
        <v>1</v>
      </c>
      <c r="D15" s="17">
        <v>6461</v>
      </c>
      <c r="E15" s="17">
        <f>D15*10%</f>
        <v>646.1</v>
      </c>
      <c r="F15" s="17">
        <f>D15+E15</f>
        <v>7107.1</v>
      </c>
      <c r="G15" s="17">
        <f>F15*30%</f>
        <v>2132.13</v>
      </c>
      <c r="H15" s="17"/>
      <c r="I15" s="17">
        <f>F15+G15</f>
        <v>9239.23</v>
      </c>
      <c r="J15" s="15">
        <f>I15*C15</f>
        <v>9239.23</v>
      </c>
    </row>
    <row r="16" spans="1:10" ht="15" customHeight="1" thickBot="1" x14ac:dyDescent="0.3">
      <c r="A16" s="73">
        <v>5</v>
      </c>
      <c r="B16" s="23" t="s">
        <v>60</v>
      </c>
      <c r="C16" s="17">
        <v>0.5</v>
      </c>
      <c r="D16" s="17">
        <v>6461</v>
      </c>
      <c r="E16" s="17">
        <f>D16*10%</f>
        <v>646.1</v>
      </c>
      <c r="F16" s="17">
        <f t="shared" si="0"/>
        <v>7107.1</v>
      </c>
      <c r="G16" s="17">
        <f>F16*30%</f>
        <v>2132.13</v>
      </c>
      <c r="H16" s="17"/>
      <c r="I16" s="17">
        <f>F16+G16</f>
        <v>9239.23</v>
      </c>
      <c r="J16" s="15">
        <f>I16*C16</f>
        <v>4619.6149999999998</v>
      </c>
    </row>
    <row r="17" spans="1:10" ht="15" customHeight="1" thickBot="1" x14ac:dyDescent="0.3">
      <c r="A17" s="73">
        <v>6</v>
      </c>
      <c r="B17" s="23" t="s">
        <v>27</v>
      </c>
      <c r="C17" s="17">
        <v>1</v>
      </c>
      <c r="D17" s="17">
        <v>5660</v>
      </c>
      <c r="E17" s="17">
        <f>D17*10%</f>
        <v>566</v>
      </c>
      <c r="F17" s="17">
        <f>D17+E17</f>
        <v>6226</v>
      </c>
      <c r="G17" s="17">
        <f>F17*30%</f>
        <v>1867.8</v>
      </c>
      <c r="H17" s="19"/>
      <c r="I17" s="19">
        <f>F17+G17</f>
        <v>8093.8</v>
      </c>
      <c r="J17" s="15">
        <f t="shared" ref="J17" si="1">C17*I17</f>
        <v>8093.8</v>
      </c>
    </row>
    <row r="18" spans="1:10" ht="15" customHeight="1" thickBot="1" x14ac:dyDescent="0.3">
      <c r="A18" s="73">
        <v>7</v>
      </c>
      <c r="B18" s="23" t="s">
        <v>62</v>
      </c>
      <c r="C18" s="17">
        <v>1</v>
      </c>
      <c r="D18" s="17">
        <v>4379</v>
      </c>
      <c r="E18" s="17"/>
      <c r="F18" s="17"/>
      <c r="G18" s="17"/>
      <c r="H18" s="19"/>
      <c r="I18" s="19">
        <f>D18+E18+G18</f>
        <v>4379</v>
      </c>
      <c r="J18" s="15">
        <f>I18*C18</f>
        <v>4379</v>
      </c>
    </row>
    <row r="19" spans="1:10" ht="15" customHeight="1" thickBot="1" x14ac:dyDescent="0.3">
      <c r="A19" s="73">
        <v>8</v>
      </c>
      <c r="B19" s="23"/>
      <c r="C19" s="17"/>
      <c r="D19" s="17"/>
      <c r="E19" s="17"/>
      <c r="F19" s="17"/>
      <c r="G19" s="17"/>
      <c r="H19" s="19"/>
      <c r="I19" s="19"/>
      <c r="J19" s="15"/>
    </row>
    <row r="20" spans="1:10" ht="41.25" customHeight="1" thickBot="1" x14ac:dyDescent="0.3">
      <c r="A20" s="73">
        <v>9</v>
      </c>
      <c r="B20" s="23" t="s">
        <v>17</v>
      </c>
      <c r="C20" s="17">
        <v>1</v>
      </c>
      <c r="D20" s="17">
        <v>3631</v>
      </c>
      <c r="E20" s="17"/>
      <c r="F20" s="17"/>
      <c r="G20" s="17">
        <f t="shared" ref="G20:G24" si="2">F20*30%</f>
        <v>0</v>
      </c>
      <c r="H20" s="17"/>
      <c r="I20" s="17"/>
      <c r="J20" s="15">
        <f>D20*C20</f>
        <v>3631</v>
      </c>
    </row>
    <row r="21" spans="1:10" ht="16.5" customHeight="1" thickBot="1" x14ac:dyDescent="0.3">
      <c r="A21" s="73">
        <v>11</v>
      </c>
      <c r="B21" s="23" t="s">
        <v>20</v>
      </c>
      <c r="C21" s="17">
        <v>2</v>
      </c>
      <c r="D21" s="17">
        <v>3872</v>
      </c>
      <c r="E21" s="17"/>
      <c r="F21" s="17"/>
      <c r="G21" s="17">
        <f t="shared" si="2"/>
        <v>0</v>
      </c>
      <c r="H21" s="19">
        <f>D21*12%</f>
        <v>464.64</v>
      </c>
      <c r="I21" s="19">
        <f>D21+H21</f>
        <v>4336.6400000000003</v>
      </c>
      <c r="J21" s="15">
        <f t="shared" ref="J21:J24" si="3">C21*I21</f>
        <v>8673.2800000000007</v>
      </c>
    </row>
    <row r="22" spans="1:10" ht="12.75" customHeight="1" thickBot="1" x14ac:dyDescent="0.3">
      <c r="A22" s="73">
        <v>12</v>
      </c>
      <c r="B22" s="23" t="s">
        <v>21</v>
      </c>
      <c r="C22" s="17">
        <v>0.5</v>
      </c>
      <c r="D22" s="22">
        <v>2670</v>
      </c>
      <c r="E22" s="17"/>
      <c r="F22" s="17"/>
      <c r="G22" s="17">
        <f t="shared" si="2"/>
        <v>0</v>
      </c>
      <c r="H22" s="19">
        <f>D22*12%</f>
        <v>320.39999999999998</v>
      </c>
      <c r="I22" s="19">
        <f>D22+H22</f>
        <v>2990.4</v>
      </c>
      <c r="J22" s="15">
        <f t="shared" si="3"/>
        <v>1495.2</v>
      </c>
    </row>
    <row r="23" spans="1:10" ht="27" customHeight="1" thickBot="1" x14ac:dyDescent="0.3">
      <c r="A23" s="73">
        <v>13</v>
      </c>
      <c r="B23" s="23" t="s">
        <v>63</v>
      </c>
      <c r="C23" s="17">
        <v>0.5</v>
      </c>
      <c r="D23" s="17">
        <v>3631</v>
      </c>
      <c r="E23" s="17"/>
      <c r="F23" s="17"/>
      <c r="G23" s="17">
        <f t="shared" si="2"/>
        <v>0</v>
      </c>
      <c r="H23" s="19"/>
      <c r="I23" s="19"/>
      <c r="J23" s="15">
        <f>D23*C23</f>
        <v>1815.5</v>
      </c>
    </row>
    <row r="24" spans="1:10" ht="16.5" thickBot="1" x14ac:dyDescent="0.3">
      <c r="A24" s="73">
        <v>16</v>
      </c>
      <c r="B24" s="23" t="s">
        <v>72</v>
      </c>
      <c r="C24" s="17">
        <v>4.0999999999999996</v>
      </c>
      <c r="D24" s="17">
        <v>3872</v>
      </c>
      <c r="E24" s="17"/>
      <c r="F24" s="17"/>
      <c r="G24" s="17">
        <f t="shared" si="2"/>
        <v>0</v>
      </c>
      <c r="H24" s="19">
        <f>D24*10%</f>
        <v>387.20000000000005</v>
      </c>
      <c r="I24" s="19">
        <f>D24+H24</f>
        <v>4259.2</v>
      </c>
      <c r="J24" s="15">
        <f t="shared" si="3"/>
        <v>17462.719999999998</v>
      </c>
    </row>
    <row r="25" spans="1:10" ht="15.75" x14ac:dyDescent="0.25">
      <c r="A25" s="152"/>
      <c r="B25" s="154" t="s">
        <v>30</v>
      </c>
      <c r="C25" s="156">
        <f>C11+C12+C13+C15+C16+C17+C18+C20+C21+C22+C23+C24</f>
        <v>20.149999999999999</v>
      </c>
      <c r="D25" s="156"/>
      <c r="E25" s="156"/>
      <c r="F25" s="71"/>
      <c r="G25" s="156"/>
      <c r="H25" s="156"/>
      <c r="I25" s="71"/>
      <c r="J25" s="171">
        <f>J11+J12+J13+J15+J16+J17+J18+J20+J21+J22+J23+J24</f>
        <v>136583.07149999999</v>
      </c>
    </row>
    <row r="26" spans="1:10" ht="16.5" thickBot="1" x14ac:dyDescent="0.3">
      <c r="A26" s="153"/>
      <c r="B26" s="155"/>
      <c r="C26" s="157"/>
      <c r="D26" s="157"/>
      <c r="E26" s="157"/>
      <c r="F26" s="72"/>
      <c r="G26" s="157"/>
      <c r="H26" s="157"/>
      <c r="I26" s="72"/>
      <c r="J26" s="172"/>
    </row>
    <row r="28" spans="1:10" s="132" customFormat="1" ht="17.25" customHeight="1" x14ac:dyDescent="0.25">
      <c r="B28" s="131" t="s">
        <v>182</v>
      </c>
      <c r="C28" s="131"/>
      <c r="D28" s="131"/>
      <c r="E28" s="131"/>
      <c r="F28" s="131" t="s">
        <v>204</v>
      </c>
      <c r="G28" s="131"/>
    </row>
    <row r="29" spans="1:10" s="132" customFormat="1" x14ac:dyDescent="0.25">
      <c r="B29" s="131" t="s">
        <v>183</v>
      </c>
      <c r="C29" s="131"/>
      <c r="D29" s="131"/>
      <c r="E29" s="131"/>
      <c r="F29" s="131" t="s">
        <v>184</v>
      </c>
      <c r="G29" s="131"/>
    </row>
    <row r="30" spans="1:10" s="132" customFormat="1" x14ac:dyDescent="0.25">
      <c r="B30" s="131" t="s">
        <v>185</v>
      </c>
      <c r="C30" s="131"/>
      <c r="D30" s="131"/>
      <c r="E30" s="131"/>
      <c r="F30" s="131"/>
      <c r="G30" s="131"/>
    </row>
    <row r="31" spans="1:10" ht="15.75" customHeight="1" x14ac:dyDescent="0.25">
      <c r="A31" s="75"/>
      <c r="B31" s="75"/>
      <c r="C31" s="75"/>
      <c r="D31" s="75"/>
      <c r="E31" s="75"/>
      <c r="F31" s="75"/>
      <c r="G31" s="75"/>
      <c r="H31" s="75"/>
      <c r="I31" s="75"/>
      <c r="J31" s="75"/>
    </row>
    <row r="32" spans="1:10" s="75" customFormat="1" x14ac:dyDescent="0.25"/>
    <row r="33" spans="1:10" s="75" customFormat="1" x14ac:dyDescent="0.25"/>
    <row r="34" spans="1:10" s="75" customFormat="1" x14ac:dyDescent="0.25">
      <c r="A34" s="9"/>
      <c r="B34" s="9"/>
      <c r="C34" s="9"/>
      <c r="D34" s="9"/>
      <c r="E34" s="9"/>
      <c r="F34"/>
      <c r="G34"/>
      <c r="H34"/>
      <c r="I34"/>
      <c r="J34"/>
    </row>
    <row r="35" spans="1:10" s="75" customFormat="1" x14ac:dyDescent="0.25">
      <c r="A35" s="9"/>
      <c r="B35" s="9"/>
      <c r="C35" s="9"/>
      <c r="D35" s="9"/>
      <c r="E35" s="9"/>
      <c r="F35"/>
      <c r="G35"/>
      <c r="H35"/>
      <c r="I35"/>
      <c r="J35"/>
    </row>
    <row r="36" spans="1:10" s="75" customFormat="1" x14ac:dyDescent="0.25">
      <c r="A36"/>
      <c r="B36" s="74"/>
      <c r="C36"/>
      <c r="D36"/>
      <c r="E36"/>
      <c r="F36"/>
      <c r="G36"/>
      <c r="H36"/>
      <c r="I36"/>
      <c r="J36"/>
    </row>
    <row r="37" spans="1:10" s="75" customFormat="1" x14ac:dyDescent="0.25">
      <c r="A37"/>
      <c r="B37" s="74"/>
      <c r="C37"/>
      <c r="D37"/>
      <c r="E37"/>
      <c r="F37"/>
      <c r="G37"/>
      <c r="H37"/>
      <c r="I37"/>
      <c r="J37"/>
    </row>
  </sheetData>
  <mergeCells count="33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G25:G26"/>
    <mergeCell ref="H25:H26"/>
    <mergeCell ref="J25:J26"/>
    <mergeCell ref="A25:A26"/>
    <mergeCell ref="B25:B26"/>
    <mergeCell ref="C25:C26"/>
    <mergeCell ref="D25:D26"/>
    <mergeCell ref="E25:E26"/>
  </mergeCells>
  <pageMargins left="0.7" right="0.7" top="0.75" bottom="0.75" header="0.3" footer="0.3"/>
  <pageSetup paperSize="9" scale="81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opLeftCell="A10" workbookViewId="0">
      <selection activeCell="D28" sqref="D28"/>
    </sheetView>
  </sheetViews>
  <sheetFormatPr defaultRowHeight="15" x14ac:dyDescent="0.25"/>
  <cols>
    <col min="1" max="1" width="4.42578125" customWidth="1"/>
    <col min="2" max="2" width="25.140625" style="74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69" customHeight="1" x14ac:dyDescent="0.25">
      <c r="B1" s="126" t="s">
        <v>223</v>
      </c>
      <c r="C1" s="127"/>
      <c r="D1" s="127"/>
      <c r="F1" s="1"/>
      <c r="G1" s="170" t="s">
        <v>239</v>
      </c>
      <c r="H1" s="170"/>
      <c r="I1" s="170"/>
    </row>
    <row r="2" spans="1:10" ht="24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9.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3.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70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73">
        <v>1</v>
      </c>
      <c r="B11" s="23" t="s">
        <v>58</v>
      </c>
      <c r="C11" s="17">
        <v>1</v>
      </c>
      <c r="D11" s="17">
        <v>7449</v>
      </c>
      <c r="E11" s="17">
        <f>D11*10%</f>
        <v>744.90000000000009</v>
      </c>
      <c r="F11" s="17">
        <f>D11+E11</f>
        <v>8193.9</v>
      </c>
      <c r="G11" s="17">
        <f>F11*30%</f>
        <v>2458.1699999999996</v>
      </c>
      <c r="H11" s="17"/>
      <c r="I11" s="17">
        <f>D11+E11+G11+H11</f>
        <v>10652.07</v>
      </c>
      <c r="J11" s="15">
        <f>I11*C11</f>
        <v>10652.07</v>
      </c>
    </row>
    <row r="12" spans="1:10" ht="15.75" customHeight="1" thickBot="1" x14ac:dyDescent="0.3">
      <c r="A12" s="73">
        <v>2</v>
      </c>
      <c r="B12" s="23" t="s">
        <v>59</v>
      </c>
      <c r="C12" s="17">
        <v>1.5</v>
      </c>
      <c r="D12" s="17">
        <v>4619</v>
      </c>
      <c r="E12" s="17"/>
      <c r="F12" s="17">
        <f t="shared" ref="F12:F19" si="0">D12+E12</f>
        <v>4619</v>
      </c>
      <c r="G12" s="17">
        <f>F12*30%</f>
        <v>1385.7</v>
      </c>
      <c r="H12" s="17"/>
      <c r="I12" s="17">
        <f>F12+G12+H12</f>
        <v>6004.7</v>
      </c>
      <c r="J12" s="15">
        <f>I12*C12</f>
        <v>9007.0499999999993</v>
      </c>
    </row>
    <row r="13" spans="1:10" ht="2.25" customHeight="1" x14ac:dyDescent="0.25">
      <c r="A13" s="152">
        <v>3</v>
      </c>
      <c r="B13" s="25"/>
      <c r="C13" s="156">
        <v>14.05</v>
      </c>
      <c r="D13" s="156">
        <v>6461</v>
      </c>
      <c r="E13" s="156">
        <f>D13*10%</f>
        <v>646.1</v>
      </c>
      <c r="F13" s="156">
        <f t="shared" si="0"/>
        <v>7107.1</v>
      </c>
      <c r="G13" s="156">
        <f>F13*30%</f>
        <v>2132.13</v>
      </c>
      <c r="H13" s="156"/>
      <c r="I13" s="156">
        <f>F13+G13</f>
        <v>9239.23</v>
      </c>
      <c r="J13" s="171">
        <f>C13*I13</f>
        <v>129811.18150000001</v>
      </c>
    </row>
    <row r="14" spans="1:10" ht="18" customHeight="1" thickBot="1" x14ac:dyDescent="0.3">
      <c r="A14" s="153"/>
      <c r="B14" s="23" t="s">
        <v>66</v>
      </c>
      <c r="C14" s="157"/>
      <c r="D14" s="157"/>
      <c r="E14" s="157"/>
      <c r="F14" s="157"/>
      <c r="G14" s="157"/>
      <c r="H14" s="157"/>
      <c r="I14" s="157"/>
      <c r="J14" s="172"/>
    </row>
    <row r="15" spans="1:10" ht="16.5" thickBot="1" x14ac:dyDescent="0.3">
      <c r="A15" s="73">
        <v>4</v>
      </c>
      <c r="B15" s="23" t="s">
        <v>61</v>
      </c>
      <c r="C15" s="17">
        <v>1</v>
      </c>
      <c r="D15" s="17">
        <v>6461</v>
      </c>
      <c r="E15" s="17">
        <f>D15*10%</f>
        <v>646.1</v>
      </c>
      <c r="F15" s="17">
        <f>D15+E15</f>
        <v>7107.1</v>
      </c>
      <c r="G15" s="17">
        <f>F15*30%</f>
        <v>2132.13</v>
      </c>
      <c r="H15" s="17"/>
      <c r="I15" s="17">
        <f>F15+G15</f>
        <v>9239.23</v>
      </c>
      <c r="J15" s="15">
        <f>I15*C15</f>
        <v>9239.23</v>
      </c>
    </row>
    <row r="16" spans="1:10" ht="16.5" thickBot="1" x14ac:dyDescent="0.3">
      <c r="A16" s="73">
        <v>5</v>
      </c>
      <c r="B16" s="23" t="s">
        <v>64</v>
      </c>
      <c r="C16" s="17">
        <v>1</v>
      </c>
      <c r="D16" s="17">
        <v>6461</v>
      </c>
      <c r="E16" s="17">
        <f t="shared" ref="E16:E17" si="1">D16*10%</f>
        <v>646.1</v>
      </c>
      <c r="F16" s="17">
        <f t="shared" ref="F16:F17" si="2">D16+E16</f>
        <v>7107.1</v>
      </c>
      <c r="G16" s="17">
        <f t="shared" ref="G16:G17" si="3">F16*30%</f>
        <v>2132.13</v>
      </c>
      <c r="H16" s="17"/>
      <c r="I16" s="17">
        <f t="shared" ref="I16:I17" si="4">F16+G16</f>
        <v>9239.23</v>
      </c>
      <c r="J16" s="15">
        <f t="shared" ref="J16:J17" si="5">I16*C16</f>
        <v>9239.23</v>
      </c>
    </row>
    <row r="17" spans="1:10" ht="16.5" thickBot="1" x14ac:dyDescent="0.3">
      <c r="A17" s="73">
        <v>6</v>
      </c>
      <c r="B17" s="23" t="s">
        <v>52</v>
      </c>
      <c r="C17" s="17">
        <v>2</v>
      </c>
      <c r="D17" s="17">
        <v>5660</v>
      </c>
      <c r="E17" s="17">
        <f t="shared" si="1"/>
        <v>566</v>
      </c>
      <c r="F17" s="17">
        <f t="shared" si="2"/>
        <v>6226</v>
      </c>
      <c r="G17" s="17">
        <f t="shared" si="3"/>
        <v>1867.8</v>
      </c>
      <c r="H17" s="17"/>
      <c r="I17" s="17">
        <f t="shared" si="4"/>
        <v>8093.8</v>
      </c>
      <c r="J17" s="15">
        <f t="shared" si="5"/>
        <v>16187.6</v>
      </c>
    </row>
    <row r="18" spans="1:10" ht="15" customHeight="1" thickBot="1" x14ac:dyDescent="0.3">
      <c r="A18" s="73">
        <v>7</v>
      </c>
      <c r="B18" s="23" t="s">
        <v>60</v>
      </c>
      <c r="C18" s="17">
        <v>1</v>
      </c>
      <c r="D18" s="17">
        <v>6461</v>
      </c>
      <c r="E18" s="17">
        <f>D18*10%</f>
        <v>646.1</v>
      </c>
      <c r="F18" s="17">
        <f t="shared" si="0"/>
        <v>7107.1</v>
      </c>
      <c r="G18" s="17">
        <f>F18*30%</f>
        <v>2132.13</v>
      </c>
      <c r="H18" s="17"/>
      <c r="I18" s="17">
        <f>F18+G18</f>
        <v>9239.23</v>
      </c>
      <c r="J18" s="15">
        <f>I18*C18</f>
        <v>9239.23</v>
      </c>
    </row>
    <row r="19" spans="1:10" ht="28.5" customHeight="1" thickBot="1" x14ac:dyDescent="0.3">
      <c r="A19" s="73">
        <v>8</v>
      </c>
      <c r="B19" s="23" t="s">
        <v>65</v>
      </c>
      <c r="C19" s="17">
        <v>1</v>
      </c>
      <c r="D19" s="17">
        <v>5660</v>
      </c>
      <c r="E19" s="17">
        <f>D19*10%</f>
        <v>566</v>
      </c>
      <c r="F19" s="17">
        <f t="shared" si="0"/>
        <v>6226</v>
      </c>
      <c r="G19" s="17">
        <f>F19*30%</f>
        <v>1867.8</v>
      </c>
      <c r="H19" s="17"/>
      <c r="I19" s="17">
        <f>F19+G19</f>
        <v>8093.8</v>
      </c>
      <c r="J19" s="15">
        <f>I19*C19</f>
        <v>8093.8</v>
      </c>
    </row>
    <row r="20" spans="1:10" ht="15" customHeight="1" thickBot="1" x14ac:dyDescent="0.3">
      <c r="A20" s="73">
        <v>9</v>
      </c>
      <c r="B20" s="23" t="s">
        <v>159</v>
      </c>
      <c r="C20" s="17">
        <v>1</v>
      </c>
      <c r="D20" s="17">
        <v>5660</v>
      </c>
      <c r="E20" s="17">
        <f>D20*10%</f>
        <v>566</v>
      </c>
      <c r="F20" s="17">
        <f>D20+E20</f>
        <v>6226</v>
      </c>
      <c r="G20" s="17">
        <f>F20*30%</f>
        <v>1867.8</v>
      </c>
      <c r="H20" s="19"/>
      <c r="I20" s="19">
        <f>F20+G20</f>
        <v>8093.8</v>
      </c>
      <c r="J20" s="15">
        <f t="shared" ref="J20" si="6">C20*I20</f>
        <v>8093.8</v>
      </c>
    </row>
    <row r="21" spans="1:10" ht="15" customHeight="1" thickBot="1" x14ac:dyDescent="0.3">
      <c r="A21" s="73">
        <v>10</v>
      </c>
      <c r="B21" s="23" t="s">
        <v>62</v>
      </c>
      <c r="C21" s="17">
        <v>1</v>
      </c>
      <c r="D21" s="17">
        <v>4379</v>
      </c>
      <c r="E21" s="17"/>
      <c r="F21" s="17"/>
      <c r="G21" s="17"/>
      <c r="H21" s="19"/>
      <c r="I21" s="19">
        <f>D21+E21+G21</f>
        <v>4379</v>
      </c>
      <c r="J21" s="15">
        <f>I21*C21</f>
        <v>4379</v>
      </c>
    </row>
    <row r="22" spans="1:10" ht="15" customHeight="1" thickBot="1" x14ac:dyDescent="0.3">
      <c r="A22" s="73">
        <v>11</v>
      </c>
      <c r="B22" s="23"/>
      <c r="C22" s="17"/>
      <c r="D22" s="17"/>
      <c r="E22" s="17"/>
      <c r="F22" s="17"/>
      <c r="G22" s="17"/>
      <c r="H22" s="19"/>
      <c r="I22" s="19"/>
      <c r="J22" s="15"/>
    </row>
    <row r="23" spans="1:10" ht="41.25" customHeight="1" thickBot="1" x14ac:dyDescent="0.3">
      <c r="A23" s="73">
        <v>12</v>
      </c>
      <c r="B23" s="23" t="s">
        <v>17</v>
      </c>
      <c r="C23" s="17">
        <v>1</v>
      </c>
      <c r="D23" s="17">
        <v>3631</v>
      </c>
      <c r="E23" s="17"/>
      <c r="F23" s="17"/>
      <c r="G23" s="17">
        <f t="shared" ref="G23:G31" si="7">F23*30%</f>
        <v>0</v>
      </c>
      <c r="H23" s="17"/>
      <c r="I23" s="17"/>
      <c r="J23" s="15">
        <f>D23*C23</f>
        <v>3631</v>
      </c>
    </row>
    <row r="24" spans="1:10" ht="26.25" thickBot="1" x14ac:dyDescent="0.3">
      <c r="A24" s="73">
        <v>13</v>
      </c>
      <c r="B24" s="23" t="s">
        <v>56</v>
      </c>
      <c r="C24" s="17">
        <v>2</v>
      </c>
      <c r="D24" s="17">
        <v>3631</v>
      </c>
      <c r="E24" s="17"/>
      <c r="F24" s="17"/>
      <c r="G24" s="17">
        <f t="shared" si="7"/>
        <v>0</v>
      </c>
      <c r="H24" s="19"/>
      <c r="I24" s="19">
        <f>D24+E24+H24</f>
        <v>3631</v>
      </c>
      <c r="J24" s="15">
        <f>I24*C24</f>
        <v>7262</v>
      </c>
    </row>
    <row r="25" spans="1:10" ht="16.5" customHeight="1" thickBot="1" x14ac:dyDescent="0.3">
      <c r="A25" s="73">
        <v>14</v>
      </c>
      <c r="B25" s="23" t="s">
        <v>20</v>
      </c>
      <c r="C25" s="17">
        <v>3</v>
      </c>
      <c r="D25" s="17">
        <v>3872</v>
      </c>
      <c r="E25" s="17"/>
      <c r="F25" s="17"/>
      <c r="G25" s="17">
        <f t="shared" si="7"/>
        <v>0</v>
      </c>
      <c r="H25" s="19">
        <f>D25*12%</f>
        <v>464.64</v>
      </c>
      <c r="I25" s="19">
        <f>D25+H25</f>
        <v>4336.6400000000003</v>
      </c>
      <c r="J25" s="15">
        <f t="shared" ref="J25:J31" si="8">C25*I25</f>
        <v>13009.920000000002</v>
      </c>
    </row>
    <row r="26" spans="1:10" ht="12.75" customHeight="1" thickBot="1" x14ac:dyDescent="0.3">
      <c r="A26" s="73">
        <v>15</v>
      </c>
      <c r="B26" s="23" t="s">
        <v>21</v>
      </c>
      <c r="C26" s="17">
        <v>1</v>
      </c>
      <c r="D26" s="22">
        <v>2670</v>
      </c>
      <c r="E26" s="17"/>
      <c r="F26" s="17"/>
      <c r="G26" s="17">
        <f t="shared" si="7"/>
        <v>0</v>
      </c>
      <c r="H26" s="19">
        <f>D26*12%</f>
        <v>320.39999999999998</v>
      </c>
      <c r="I26" s="19">
        <f>D26+H26</f>
        <v>2990.4</v>
      </c>
      <c r="J26" s="15">
        <f t="shared" si="8"/>
        <v>2990.4</v>
      </c>
    </row>
    <row r="27" spans="1:10" ht="27" customHeight="1" thickBot="1" x14ac:dyDescent="0.3">
      <c r="A27" s="73">
        <v>16</v>
      </c>
      <c r="B27" s="23" t="s">
        <v>63</v>
      </c>
      <c r="C27" s="17">
        <v>0.25</v>
      </c>
      <c r="D27" s="17">
        <v>3631</v>
      </c>
      <c r="E27" s="17"/>
      <c r="F27" s="17"/>
      <c r="G27" s="17">
        <f t="shared" si="7"/>
        <v>0</v>
      </c>
      <c r="H27" s="19"/>
      <c r="I27" s="19">
        <f>D27</f>
        <v>3631</v>
      </c>
      <c r="J27" s="15">
        <f>D27*C27</f>
        <v>907.75</v>
      </c>
    </row>
    <row r="28" spans="1:10" ht="16.5" thickBot="1" x14ac:dyDescent="0.3">
      <c r="A28" s="73">
        <v>17</v>
      </c>
      <c r="B28" s="23" t="s">
        <v>67</v>
      </c>
      <c r="C28" s="17">
        <v>1</v>
      </c>
      <c r="D28" s="17">
        <v>2670</v>
      </c>
      <c r="E28" s="17"/>
      <c r="F28" s="17"/>
      <c r="G28" s="17">
        <f t="shared" si="7"/>
        <v>0</v>
      </c>
      <c r="H28" s="19"/>
      <c r="I28" s="19"/>
      <c r="J28" s="15">
        <f>2670*C28</f>
        <v>2670</v>
      </c>
    </row>
    <row r="29" spans="1:10" ht="26.25" thickBot="1" x14ac:dyDescent="0.3">
      <c r="A29" s="73">
        <v>18</v>
      </c>
      <c r="B29" s="23" t="s">
        <v>24</v>
      </c>
      <c r="C29" s="17">
        <v>0.5</v>
      </c>
      <c r="D29" s="17">
        <v>2670</v>
      </c>
      <c r="E29" s="17"/>
      <c r="F29" s="17"/>
      <c r="G29" s="17">
        <f t="shared" si="7"/>
        <v>0</v>
      </c>
      <c r="H29" s="19">
        <f>D29*10%</f>
        <v>267</v>
      </c>
      <c r="I29" s="19">
        <f>D29+H29</f>
        <v>2937</v>
      </c>
      <c r="J29" s="15">
        <f t="shared" si="8"/>
        <v>1468.5</v>
      </c>
    </row>
    <row r="30" spans="1:10" ht="16.5" thickBot="1" x14ac:dyDescent="0.3">
      <c r="A30" s="73">
        <v>19</v>
      </c>
      <c r="B30" s="23" t="s">
        <v>72</v>
      </c>
      <c r="C30" s="17">
        <v>9.1999999999999993</v>
      </c>
      <c r="D30" s="17">
        <v>3872</v>
      </c>
      <c r="E30" s="17"/>
      <c r="F30" s="17"/>
      <c r="G30" s="17">
        <f t="shared" si="7"/>
        <v>0</v>
      </c>
      <c r="H30" s="19">
        <f>D30*10%</f>
        <v>387.20000000000005</v>
      </c>
      <c r="I30" s="19">
        <f>D30+H30</f>
        <v>4259.2</v>
      </c>
      <c r="J30" s="15">
        <f t="shared" si="8"/>
        <v>39184.639999999992</v>
      </c>
    </row>
    <row r="31" spans="1:10" ht="16.5" thickBot="1" x14ac:dyDescent="0.3">
      <c r="A31" s="76">
        <v>20</v>
      </c>
      <c r="B31" s="25" t="s">
        <v>68</v>
      </c>
      <c r="C31" s="17">
        <v>0.25</v>
      </c>
      <c r="D31" s="17">
        <v>2910</v>
      </c>
      <c r="E31" s="17"/>
      <c r="F31" s="17"/>
      <c r="G31" s="17">
        <f t="shared" si="7"/>
        <v>0</v>
      </c>
      <c r="H31" s="19">
        <v>0</v>
      </c>
      <c r="I31" s="19">
        <f>D31+H31</f>
        <v>2910</v>
      </c>
      <c r="J31" s="15">
        <f t="shared" si="8"/>
        <v>727.5</v>
      </c>
    </row>
    <row r="32" spans="1:10" ht="15.75" x14ac:dyDescent="0.25">
      <c r="A32" s="152"/>
      <c r="B32" s="154" t="s">
        <v>30</v>
      </c>
      <c r="C32" s="156">
        <f>C11+C12+C13+C15+C16+C17+C18+C19+C20+C21+C23+C24+C25+C26+C27+C28+C29+C30+C31</f>
        <v>42.75</v>
      </c>
      <c r="D32" s="156"/>
      <c r="E32" s="156"/>
      <c r="F32" s="71"/>
      <c r="G32" s="156"/>
      <c r="H32" s="156"/>
      <c r="I32" s="71"/>
      <c r="J32" s="171">
        <f>J11+J12+J13+J15+J16+J17+J18+J19+J20+J21+J23+J24+J25+J26+J27+J28+J29+J30+J31</f>
        <v>285793.90150000004</v>
      </c>
    </row>
    <row r="33" spans="1:10" ht="16.5" thickBot="1" x14ac:dyDescent="0.3">
      <c r="A33" s="153"/>
      <c r="B33" s="155"/>
      <c r="C33" s="157"/>
      <c r="D33" s="157"/>
      <c r="E33" s="157"/>
      <c r="F33" s="72"/>
      <c r="G33" s="157"/>
      <c r="H33" s="157"/>
      <c r="I33" s="72"/>
      <c r="J33" s="172"/>
    </row>
    <row r="35" spans="1:10" s="132" customFormat="1" ht="17.25" customHeight="1" x14ac:dyDescent="0.25">
      <c r="B35" s="131" t="s">
        <v>182</v>
      </c>
      <c r="C35" s="131"/>
      <c r="D35" s="131"/>
      <c r="E35" s="131"/>
      <c r="F35" s="131" t="s">
        <v>205</v>
      </c>
      <c r="G35" s="131"/>
    </row>
    <row r="36" spans="1:10" s="132" customFormat="1" x14ac:dyDescent="0.25">
      <c r="B36" s="131" t="s">
        <v>183</v>
      </c>
      <c r="C36" s="131"/>
      <c r="D36" s="131"/>
      <c r="E36" s="131"/>
      <c r="F36" s="131" t="s">
        <v>184</v>
      </c>
      <c r="G36" s="131"/>
    </row>
    <row r="37" spans="1:10" s="132" customFormat="1" x14ac:dyDescent="0.25">
      <c r="B37" s="131" t="s">
        <v>185</v>
      </c>
      <c r="C37" s="131"/>
      <c r="D37" s="131"/>
      <c r="E37" s="131"/>
      <c r="F37" s="131"/>
      <c r="G37" s="131"/>
    </row>
    <row r="38" spans="1:10" ht="15.75" customHeight="1" x14ac:dyDescent="0.25">
      <c r="A38" s="75"/>
      <c r="B38" s="75"/>
      <c r="C38" s="75"/>
      <c r="D38" s="75"/>
      <c r="E38" s="75"/>
      <c r="F38" s="75"/>
      <c r="G38" s="75"/>
      <c r="H38" s="75"/>
      <c r="I38" s="75"/>
      <c r="J38" s="75"/>
    </row>
    <row r="39" spans="1:10" s="75" customFormat="1" x14ac:dyDescent="0.25"/>
    <row r="40" spans="1:10" s="75" customFormat="1" x14ac:dyDescent="0.25"/>
    <row r="41" spans="1:10" s="75" customFormat="1" x14ac:dyDescent="0.25">
      <c r="A41" s="9"/>
      <c r="B41" s="9"/>
      <c r="C41" s="9"/>
      <c r="D41" s="9"/>
      <c r="E41" s="9"/>
      <c r="F41"/>
      <c r="G41"/>
      <c r="H41"/>
      <c r="I41"/>
      <c r="J41"/>
    </row>
    <row r="42" spans="1:10" s="75" customFormat="1" x14ac:dyDescent="0.25">
      <c r="A42" s="9"/>
      <c r="B42" s="9"/>
      <c r="C42" s="9"/>
      <c r="D42" s="9"/>
      <c r="E42" s="9"/>
      <c r="F42"/>
      <c r="G42"/>
      <c r="H42"/>
      <c r="I42"/>
      <c r="J42"/>
    </row>
    <row r="43" spans="1:10" s="75" customFormat="1" x14ac:dyDescent="0.25">
      <c r="A43"/>
      <c r="B43" s="74"/>
      <c r="C43"/>
      <c r="D43"/>
      <c r="E43"/>
      <c r="F43"/>
      <c r="G43"/>
      <c r="H43"/>
      <c r="I43"/>
      <c r="J43"/>
    </row>
    <row r="44" spans="1:10" s="75" customFormat="1" x14ac:dyDescent="0.25">
      <c r="A44"/>
      <c r="B44" s="74"/>
      <c r="C44"/>
      <c r="D44"/>
      <c r="E44"/>
      <c r="F44"/>
      <c r="G44"/>
      <c r="H44"/>
      <c r="I44"/>
      <c r="J44"/>
    </row>
  </sheetData>
  <mergeCells count="33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G32:G33"/>
    <mergeCell ref="H32:H33"/>
    <mergeCell ref="J32:J33"/>
    <mergeCell ref="A32:A33"/>
    <mergeCell ref="B32:B33"/>
    <mergeCell ref="C32:C33"/>
    <mergeCell ref="D32:D33"/>
    <mergeCell ref="E32:E33"/>
  </mergeCells>
  <pageMargins left="0.7" right="0.7" top="0.75" bottom="0.75" header="0.3" footer="0.3"/>
  <pageSetup paperSize="9" scale="81" fitToHeight="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opLeftCell="A4" workbookViewId="0">
      <selection activeCell="O7" sqref="O7"/>
    </sheetView>
  </sheetViews>
  <sheetFormatPr defaultRowHeight="15" x14ac:dyDescent="0.25"/>
  <cols>
    <col min="1" max="1" width="4.42578125" customWidth="1"/>
    <col min="2" max="2" width="24.28515625" style="74" customWidth="1"/>
    <col min="3" max="3" width="8.1406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6.85546875" customWidth="1"/>
    <col min="9" max="9" width="11" customWidth="1"/>
    <col min="10" max="10" width="7.28515625" customWidth="1"/>
  </cols>
  <sheetData>
    <row r="1" spans="1:10" ht="73.5" customHeight="1" x14ac:dyDescent="0.25">
      <c r="B1" s="126" t="s">
        <v>223</v>
      </c>
      <c r="C1" s="127"/>
      <c r="D1" s="127"/>
      <c r="F1" s="1"/>
      <c r="G1" s="170" t="s">
        <v>240</v>
      </c>
      <c r="H1" s="170"/>
      <c r="I1" s="170"/>
    </row>
    <row r="2" spans="1:10" ht="30.75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1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139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26.25" thickBot="1" x14ac:dyDescent="0.3">
      <c r="A11" s="73">
        <v>1</v>
      </c>
      <c r="B11" s="23" t="s">
        <v>58</v>
      </c>
      <c r="C11" s="17">
        <v>1</v>
      </c>
      <c r="D11" s="17">
        <v>7449</v>
      </c>
      <c r="E11" s="17">
        <f>D11*10%</f>
        <v>744.90000000000009</v>
      </c>
      <c r="F11" s="17">
        <f>D11+E11</f>
        <v>8193.9</v>
      </c>
      <c r="G11" s="17">
        <f>F11*30%</f>
        <v>2458.1699999999996</v>
      </c>
      <c r="H11" s="17"/>
      <c r="I11" s="17">
        <f>D11+E11+G11+H11</f>
        <v>10652.07</v>
      </c>
      <c r="J11" s="15">
        <f>I11*C11</f>
        <v>10652.07</v>
      </c>
    </row>
    <row r="12" spans="1:10" ht="15.75" customHeight="1" thickBot="1" x14ac:dyDescent="0.3">
      <c r="A12" s="73">
        <v>2</v>
      </c>
      <c r="B12" s="23" t="s">
        <v>59</v>
      </c>
      <c r="C12" s="17">
        <v>1</v>
      </c>
      <c r="D12" s="17">
        <v>4619</v>
      </c>
      <c r="E12" s="17"/>
      <c r="F12" s="17">
        <f t="shared" ref="F12:F13" si="0">D12+E12</f>
        <v>4619</v>
      </c>
      <c r="G12" s="17">
        <f>F12*30%</f>
        <v>1385.7</v>
      </c>
      <c r="H12" s="17"/>
      <c r="I12" s="17">
        <f>F12+G12+H12</f>
        <v>6004.7</v>
      </c>
      <c r="J12" s="15">
        <f>I12*C12</f>
        <v>6004.7</v>
      </c>
    </row>
    <row r="13" spans="1:10" ht="2.25" customHeight="1" x14ac:dyDescent="0.25">
      <c r="A13" s="152">
        <v>3</v>
      </c>
      <c r="B13" s="25"/>
      <c r="C13" s="156">
        <v>2.75</v>
      </c>
      <c r="D13" s="156">
        <v>6461</v>
      </c>
      <c r="E13" s="156">
        <f>D13*10%</f>
        <v>646.1</v>
      </c>
      <c r="F13" s="156">
        <f t="shared" si="0"/>
        <v>7107.1</v>
      </c>
      <c r="G13" s="156">
        <f>F13*30%</f>
        <v>2132.13</v>
      </c>
      <c r="H13" s="156"/>
      <c r="I13" s="156">
        <f>F13+G13</f>
        <v>9239.23</v>
      </c>
      <c r="J13" s="171">
        <f>C13*I13</f>
        <v>25407.8825</v>
      </c>
    </row>
    <row r="14" spans="1:10" ht="18" customHeight="1" thickBot="1" x14ac:dyDescent="0.3">
      <c r="A14" s="153"/>
      <c r="B14" s="23" t="s">
        <v>66</v>
      </c>
      <c r="C14" s="157"/>
      <c r="D14" s="157"/>
      <c r="E14" s="157"/>
      <c r="F14" s="157"/>
      <c r="G14" s="157"/>
      <c r="H14" s="157"/>
      <c r="I14" s="157"/>
      <c r="J14" s="172"/>
    </row>
    <row r="15" spans="1:10" ht="16.5" thickBot="1" x14ac:dyDescent="0.3">
      <c r="A15" s="73">
        <v>4</v>
      </c>
      <c r="B15" s="23" t="s">
        <v>52</v>
      </c>
      <c r="C15" s="17">
        <v>0.5</v>
      </c>
      <c r="D15" s="17">
        <v>5660</v>
      </c>
      <c r="E15" s="17">
        <f t="shared" ref="E15" si="1">D15*10%</f>
        <v>566</v>
      </c>
      <c r="F15" s="17">
        <f t="shared" ref="F15" si="2">D15+E15</f>
        <v>6226</v>
      </c>
      <c r="G15" s="17">
        <f t="shared" ref="G15" si="3">F15*30%</f>
        <v>1867.8</v>
      </c>
      <c r="H15" s="17"/>
      <c r="I15" s="17">
        <f t="shared" ref="I15" si="4">F15+G15</f>
        <v>8093.8</v>
      </c>
      <c r="J15" s="15">
        <f t="shared" ref="J15" si="5">I15*C15</f>
        <v>4046.9</v>
      </c>
    </row>
    <row r="16" spans="1:10" ht="19.5" customHeight="1" thickBot="1" x14ac:dyDescent="0.3">
      <c r="A16" s="73">
        <v>5</v>
      </c>
      <c r="B16" s="23" t="s">
        <v>62</v>
      </c>
      <c r="C16" s="17">
        <v>0.5</v>
      </c>
      <c r="D16" s="17">
        <v>4379</v>
      </c>
      <c r="E16" s="17"/>
      <c r="F16" s="17"/>
      <c r="G16" s="17"/>
      <c r="H16" s="19"/>
      <c r="I16" s="19">
        <f>D16+E16+G16</f>
        <v>4379</v>
      </c>
      <c r="J16" s="15">
        <f>I16*C16</f>
        <v>2189.5</v>
      </c>
    </row>
    <row r="17" spans="1:10" ht="15" customHeight="1" thickBot="1" x14ac:dyDescent="0.3">
      <c r="A17" s="73">
        <v>6</v>
      </c>
      <c r="B17" s="23"/>
      <c r="C17" s="17"/>
      <c r="D17" s="17"/>
      <c r="E17" s="17"/>
      <c r="F17" s="17"/>
      <c r="G17" s="17"/>
      <c r="H17" s="19"/>
      <c r="I17" s="19"/>
      <c r="J17" s="15"/>
    </row>
    <row r="18" spans="1:10" ht="26.25" thickBot="1" x14ac:dyDescent="0.3">
      <c r="A18" s="73">
        <v>7</v>
      </c>
      <c r="B18" s="23" t="s">
        <v>56</v>
      </c>
      <c r="C18" s="17">
        <v>2</v>
      </c>
      <c r="D18" s="17">
        <v>3631</v>
      </c>
      <c r="E18" s="17"/>
      <c r="F18" s="17"/>
      <c r="G18" s="17">
        <f t="shared" ref="G18:G22" si="6">F18*30%</f>
        <v>0</v>
      </c>
      <c r="H18" s="19"/>
      <c r="I18" s="19">
        <f>D18+E18+H18</f>
        <v>3631</v>
      </c>
      <c r="J18" s="15">
        <f>I18*C18</f>
        <v>7262</v>
      </c>
    </row>
    <row r="19" spans="1:10" ht="16.5" customHeight="1" thickBot="1" x14ac:dyDescent="0.3">
      <c r="A19" s="73">
        <v>8</v>
      </c>
      <c r="B19" s="23" t="s">
        <v>20</v>
      </c>
      <c r="C19" s="17">
        <v>1.5</v>
      </c>
      <c r="D19" s="17">
        <v>3872</v>
      </c>
      <c r="E19" s="17"/>
      <c r="F19" s="17"/>
      <c r="G19" s="17">
        <f t="shared" si="6"/>
        <v>0</v>
      </c>
      <c r="H19" s="19">
        <f>D19*12%</f>
        <v>464.64</v>
      </c>
      <c r="I19" s="19">
        <f>D19+H19</f>
        <v>4336.6400000000003</v>
      </c>
      <c r="J19" s="15">
        <f t="shared" ref="J19:J22" si="7">C19*I19</f>
        <v>6504.9600000000009</v>
      </c>
    </row>
    <row r="20" spans="1:10" ht="12.75" customHeight="1" thickBot="1" x14ac:dyDescent="0.3">
      <c r="A20" s="73">
        <v>9</v>
      </c>
      <c r="B20" s="23" t="s">
        <v>21</v>
      </c>
      <c r="C20" s="17">
        <v>0.5</v>
      </c>
      <c r="D20" s="22">
        <v>2670</v>
      </c>
      <c r="E20" s="17"/>
      <c r="F20" s="17"/>
      <c r="G20" s="17">
        <f t="shared" si="6"/>
        <v>0</v>
      </c>
      <c r="H20" s="19">
        <f>D20*12%</f>
        <v>320.39999999999998</v>
      </c>
      <c r="I20" s="19">
        <f>D20+H20</f>
        <v>2990.4</v>
      </c>
      <c r="J20" s="15">
        <f t="shared" si="7"/>
        <v>1495.2</v>
      </c>
    </row>
    <row r="21" spans="1:10" ht="16.5" thickBot="1" x14ac:dyDescent="0.3">
      <c r="A21" s="73">
        <v>10</v>
      </c>
      <c r="B21" s="23" t="s">
        <v>67</v>
      </c>
      <c r="C21" s="17">
        <v>0.5</v>
      </c>
      <c r="D21" s="17">
        <v>2670</v>
      </c>
      <c r="E21" s="17"/>
      <c r="F21" s="17"/>
      <c r="G21" s="17">
        <f t="shared" si="6"/>
        <v>0</v>
      </c>
      <c r="H21" s="19"/>
      <c r="I21" s="19"/>
      <c r="J21" s="15">
        <f>2670*C21</f>
        <v>1335</v>
      </c>
    </row>
    <row r="22" spans="1:10" ht="16.5" thickBot="1" x14ac:dyDescent="0.3">
      <c r="A22" s="73">
        <v>11</v>
      </c>
      <c r="B22" s="23" t="s">
        <v>71</v>
      </c>
      <c r="C22" s="17">
        <v>2.1</v>
      </c>
      <c r="D22" s="17">
        <v>3872</v>
      </c>
      <c r="E22" s="17"/>
      <c r="F22" s="17"/>
      <c r="G22" s="17">
        <f t="shared" si="6"/>
        <v>0</v>
      </c>
      <c r="H22" s="19">
        <f>D22*10%</f>
        <v>387.20000000000005</v>
      </c>
      <c r="I22" s="19">
        <f>D22+H22</f>
        <v>4259.2</v>
      </c>
      <c r="J22" s="15">
        <f t="shared" si="7"/>
        <v>8944.32</v>
      </c>
    </row>
    <row r="23" spans="1:10" ht="15.75" x14ac:dyDescent="0.25">
      <c r="A23" s="152"/>
      <c r="B23" s="154" t="s">
        <v>30</v>
      </c>
      <c r="C23" s="156">
        <f>C11+C12+C13+C15+C16+C18+C19+C20+C21+C22</f>
        <v>12.35</v>
      </c>
      <c r="D23" s="156"/>
      <c r="E23" s="156"/>
      <c r="F23" s="71"/>
      <c r="G23" s="156"/>
      <c r="H23" s="156"/>
      <c r="I23" s="71"/>
      <c r="J23" s="171">
        <f>J11+J12+J13+J15+J16+J18+J19+J20+J21+J22</f>
        <v>73842.532500000001</v>
      </c>
    </row>
    <row r="24" spans="1:10" ht="16.5" thickBot="1" x14ac:dyDescent="0.3">
      <c r="A24" s="153"/>
      <c r="B24" s="155"/>
      <c r="C24" s="157"/>
      <c r="D24" s="157"/>
      <c r="E24" s="157"/>
      <c r="F24" s="72"/>
      <c r="G24" s="157"/>
      <c r="H24" s="157"/>
      <c r="I24" s="72"/>
      <c r="J24" s="172"/>
    </row>
    <row r="26" spans="1:10" s="132" customFormat="1" ht="17.25" customHeight="1" x14ac:dyDescent="0.25">
      <c r="B26" s="131" t="s">
        <v>182</v>
      </c>
      <c r="C26" s="131"/>
      <c r="D26" s="131"/>
      <c r="E26" s="131"/>
      <c r="F26" s="131" t="s">
        <v>207</v>
      </c>
      <c r="G26" s="131"/>
    </row>
    <row r="27" spans="1:10" s="132" customFormat="1" x14ac:dyDescent="0.25">
      <c r="B27" s="131" t="s">
        <v>183</v>
      </c>
      <c r="C27" s="131"/>
      <c r="D27" s="131"/>
      <c r="E27" s="131"/>
      <c r="F27" s="131" t="s">
        <v>184</v>
      </c>
      <c r="G27" s="131"/>
    </row>
    <row r="28" spans="1:10" s="132" customFormat="1" x14ac:dyDescent="0.25">
      <c r="B28" s="131" t="s">
        <v>185</v>
      </c>
      <c r="C28" s="131"/>
      <c r="D28" s="131"/>
      <c r="E28" s="131"/>
      <c r="F28" s="131"/>
      <c r="G28" s="131"/>
    </row>
    <row r="29" spans="1:10" ht="15.75" customHeight="1" x14ac:dyDescent="0.25">
      <c r="A29" s="75"/>
      <c r="B29" s="75"/>
      <c r="C29" s="75"/>
      <c r="D29" s="75"/>
      <c r="E29" s="75"/>
      <c r="F29" s="75"/>
      <c r="G29" s="75"/>
      <c r="H29" s="75"/>
      <c r="I29" s="75"/>
      <c r="J29" s="75"/>
    </row>
    <row r="30" spans="1:10" s="75" customFormat="1" x14ac:dyDescent="0.25"/>
    <row r="31" spans="1:10" s="75" customFormat="1" x14ac:dyDescent="0.25"/>
    <row r="32" spans="1:10" s="75" customFormat="1" x14ac:dyDescent="0.25">
      <c r="A32" s="9"/>
      <c r="B32" s="9"/>
      <c r="C32" s="9"/>
      <c r="D32" s="9"/>
      <c r="E32" s="9"/>
      <c r="F32"/>
      <c r="G32"/>
      <c r="H32"/>
      <c r="I32"/>
      <c r="J32"/>
    </row>
    <row r="33" spans="1:10" s="75" customFormat="1" x14ac:dyDescent="0.25">
      <c r="A33" s="9"/>
      <c r="B33" s="9"/>
      <c r="C33" s="9"/>
      <c r="D33" s="9"/>
      <c r="E33" s="9"/>
      <c r="F33"/>
      <c r="G33"/>
      <c r="H33"/>
      <c r="I33"/>
      <c r="J33"/>
    </row>
    <row r="34" spans="1:10" s="75" customFormat="1" x14ac:dyDescent="0.25">
      <c r="A34"/>
      <c r="B34" s="74"/>
      <c r="C34"/>
      <c r="D34"/>
      <c r="E34"/>
      <c r="F34"/>
      <c r="G34"/>
      <c r="H34"/>
      <c r="I34"/>
      <c r="J34"/>
    </row>
    <row r="35" spans="1:10" s="75" customFormat="1" x14ac:dyDescent="0.25">
      <c r="A35"/>
      <c r="B35" s="74"/>
      <c r="C35"/>
      <c r="D35"/>
      <c r="E35"/>
      <c r="F35"/>
      <c r="G35"/>
      <c r="H35"/>
      <c r="I35"/>
      <c r="J35"/>
    </row>
  </sheetData>
  <mergeCells count="33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G23:G24"/>
    <mergeCell ref="H23:H24"/>
    <mergeCell ref="J23:J24"/>
    <mergeCell ref="A23:A24"/>
    <mergeCell ref="B23:B24"/>
    <mergeCell ref="C23:C24"/>
    <mergeCell ref="D23:D24"/>
    <mergeCell ref="E23:E24"/>
  </mergeCells>
  <pageMargins left="0.7" right="0.7" top="0.75" bottom="0.75" header="0.3" footer="0.3"/>
  <pageSetup paperSize="9" scale="86" fitToHeight="0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workbookViewId="0">
      <selection activeCell="A22" sqref="A22"/>
    </sheetView>
  </sheetViews>
  <sheetFormatPr defaultRowHeight="15" x14ac:dyDescent="0.25"/>
  <cols>
    <col min="1" max="1" width="4.42578125" customWidth="1"/>
    <col min="2" max="2" width="25.140625" style="83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2" customHeight="1" x14ac:dyDescent="0.25">
      <c r="B1" s="126" t="s">
        <v>223</v>
      </c>
      <c r="C1" s="127"/>
      <c r="D1" s="127"/>
      <c r="F1" s="1"/>
      <c r="G1" s="170" t="s">
        <v>241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0.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5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73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84">
        <v>1</v>
      </c>
      <c r="B11" s="23" t="s">
        <v>58</v>
      </c>
      <c r="C11" s="17">
        <v>1</v>
      </c>
      <c r="D11" s="17">
        <v>7449</v>
      </c>
      <c r="E11" s="17">
        <f>D11*10%</f>
        <v>744.90000000000009</v>
      </c>
      <c r="F11" s="17">
        <f>D11+E11</f>
        <v>8193.9</v>
      </c>
      <c r="G11" s="17">
        <f>F11*30%</f>
        <v>2458.1699999999996</v>
      </c>
      <c r="H11" s="17"/>
      <c r="I11" s="17">
        <f>D11+E11+G11+H11</f>
        <v>10652.07</v>
      </c>
      <c r="J11" s="15">
        <f>I11*C11</f>
        <v>10652.07</v>
      </c>
    </row>
    <row r="12" spans="1:10" ht="15.75" customHeight="1" thickBot="1" x14ac:dyDescent="0.3">
      <c r="A12" s="84">
        <v>2</v>
      </c>
      <c r="B12" s="23" t="s">
        <v>59</v>
      </c>
      <c r="C12" s="17">
        <v>1</v>
      </c>
      <c r="D12" s="17">
        <v>4619</v>
      </c>
      <c r="E12" s="17"/>
      <c r="F12" s="17">
        <f t="shared" ref="F12:F13" si="0">D12+E12</f>
        <v>4619</v>
      </c>
      <c r="G12" s="17">
        <f>F12*30%</f>
        <v>1385.7</v>
      </c>
      <c r="H12" s="17"/>
      <c r="I12" s="17">
        <f>F12+G12+H12</f>
        <v>6004.7</v>
      </c>
      <c r="J12" s="15">
        <f>I12*C12</f>
        <v>6004.7</v>
      </c>
    </row>
    <row r="13" spans="1:10" ht="2.25" customHeight="1" x14ac:dyDescent="0.25">
      <c r="A13" s="152">
        <v>3</v>
      </c>
      <c r="B13" s="25"/>
      <c r="C13" s="156">
        <v>4.75</v>
      </c>
      <c r="D13" s="156">
        <v>6461</v>
      </c>
      <c r="E13" s="156">
        <f>D13*10%</f>
        <v>646.1</v>
      </c>
      <c r="F13" s="156">
        <f t="shared" si="0"/>
        <v>7107.1</v>
      </c>
      <c r="G13" s="156">
        <f>F13*30%</f>
        <v>2132.13</v>
      </c>
      <c r="H13" s="156"/>
      <c r="I13" s="156">
        <f>F13+G13</f>
        <v>9239.23</v>
      </c>
      <c r="J13" s="171">
        <f>C13*I13</f>
        <v>43886.342499999999</v>
      </c>
    </row>
    <row r="14" spans="1:10" ht="18" customHeight="1" thickBot="1" x14ac:dyDescent="0.3">
      <c r="A14" s="153"/>
      <c r="B14" s="23" t="s">
        <v>66</v>
      </c>
      <c r="C14" s="157"/>
      <c r="D14" s="157"/>
      <c r="E14" s="157"/>
      <c r="F14" s="157"/>
      <c r="G14" s="157"/>
      <c r="H14" s="157"/>
      <c r="I14" s="157"/>
      <c r="J14" s="172"/>
    </row>
    <row r="15" spans="1:10" ht="16.5" thickBot="1" x14ac:dyDescent="0.3">
      <c r="A15" s="84">
        <v>4</v>
      </c>
      <c r="B15" s="23" t="s">
        <v>52</v>
      </c>
      <c r="C15" s="17">
        <v>0.75</v>
      </c>
      <c r="D15" s="17">
        <v>5660</v>
      </c>
      <c r="E15" s="17">
        <f t="shared" ref="E15" si="1">D15*10%</f>
        <v>566</v>
      </c>
      <c r="F15" s="17">
        <f t="shared" ref="F15" si="2">D15+E15</f>
        <v>6226</v>
      </c>
      <c r="G15" s="17">
        <f t="shared" ref="G15" si="3">F15*30%</f>
        <v>1867.8</v>
      </c>
      <c r="H15" s="17"/>
      <c r="I15" s="17">
        <f t="shared" ref="I15" si="4">F15+G15</f>
        <v>8093.8</v>
      </c>
      <c r="J15" s="15">
        <f t="shared" ref="J15" si="5">I15*C15</f>
        <v>6070.35</v>
      </c>
    </row>
    <row r="16" spans="1:10" ht="15" customHeight="1" thickBot="1" x14ac:dyDescent="0.3">
      <c r="A16" s="84">
        <v>5</v>
      </c>
      <c r="B16" s="23" t="s">
        <v>62</v>
      </c>
      <c r="C16" s="17">
        <v>0.5</v>
      </c>
      <c r="D16" s="17">
        <v>4379</v>
      </c>
      <c r="E16" s="17"/>
      <c r="F16" s="17"/>
      <c r="G16" s="17"/>
      <c r="H16" s="19"/>
      <c r="I16" s="19">
        <f>D16+E16+G16</f>
        <v>4379</v>
      </c>
      <c r="J16" s="15">
        <f>I16*C16</f>
        <v>2189.5</v>
      </c>
    </row>
    <row r="17" spans="1:10" ht="26.25" thickBot="1" x14ac:dyDescent="0.3">
      <c r="A17" s="84">
        <v>6</v>
      </c>
      <c r="B17" s="23" t="s">
        <v>56</v>
      </c>
      <c r="C17" s="17">
        <v>1.5</v>
      </c>
      <c r="D17" s="17">
        <v>3631</v>
      </c>
      <c r="E17" s="17"/>
      <c r="F17" s="17"/>
      <c r="G17" s="17">
        <f t="shared" ref="G17:G22" si="6">F17*30%</f>
        <v>0</v>
      </c>
      <c r="H17" s="19"/>
      <c r="I17" s="19">
        <f>D17+E17+H17</f>
        <v>3631</v>
      </c>
      <c r="J17" s="15">
        <f>I17*C17</f>
        <v>5446.5</v>
      </c>
    </row>
    <row r="18" spans="1:10" ht="16.5" customHeight="1" thickBot="1" x14ac:dyDescent="0.3">
      <c r="A18" s="84">
        <v>7</v>
      </c>
      <c r="B18" s="23" t="s">
        <v>20</v>
      </c>
      <c r="C18" s="17">
        <v>1.5</v>
      </c>
      <c r="D18" s="17">
        <v>3872</v>
      </c>
      <c r="E18" s="17"/>
      <c r="F18" s="17"/>
      <c r="G18" s="17">
        <f t="shared" si="6"/>
        <v>0</v>
      </c>
      <c r="H18" s="19">
        <f>D18*12%</f>
        <v>464.64</v>
      </c>
      <c r="I18" s="19">
        <f>D18+H18</f>
        <v>4336.6400000000003</v>
      </c>
      <c r="J18" s="15">
        <f t="shared" ref="J18:J22" si="7">C18*I18</f>
        <v>6504.9600000000009</v>
      </c>
    </row>
    <row r="19" spans="1:10" ht="12.75" customHeight="1" thickBot="1" x14ac:dyDescent="0.3">
      <c r="A19" s="84">
        <v>8</v>
      </c>
      <c r="B19" s="23" t="s">
        <v>21</v>
      </c>
      <c r="C19" s="17">
        <v>0.5</v>
      </c>
      <c r="D19" s="22">
        <v>2670</v>
      </c>
      <c r="E19" s="17"/>
      <c r="F19" s="17"/>
      <c r="G19" s="17">
        <f t="shared" si="6"/>
        <v>0</v>
      </c>
      <c r="H19" s="19">
        <f>D19*12%</f>
        <v>320.39999999999998</v>
      </c>
      <c r="I19" s="19">
        <f>D19+H19</f>
        <v>2990.4</v>
      </c>
      <c r="J19" s="15">
        <f t="shared" si="7"/>
        <v>1495.2</v>
      </c>
    </row>
    <row r="20" spans="1:10" ht="27" customHeight="1" thickBot="1" x14ac:dyDescent="0.3">
      <c r="A20" s="84">
        <v>9</v>
      </c>
      <c r="B20" s="23" t="s">
        <v>74</v>
      </c>
      <c r="C20" s="17">
        <v>2</v>
      </c>
      <c r="D20" s="17">
        <v>2670</v>
      </c>
      <c r="E20" s="17"/>
      <c r="F20" s="17"/>
      <c r="G20" s="17">
        <f t="shared" si="6"/>
        <v>0</v>
      </c>
      <c r="H20" s="19"/>
      <c r="I20" s="19"/>
      <c r="J20" s="15">
        <f>D20*C20</f>
        <v>5340</v>
      </c>
    </row>
    <row r="21" spans="1:10" ht="16.5" thickBot="1" x14ac:dyDescent="0.3">
      <c r="A21" s="84">
        <v>10</v>
      </c>
      <c r="B21" s="23" t="s">
        <v>71</v>
      </c>
      <c r="C21" s="17">
        <v>3.1</v>
      </c>
      <c r="D21" s="17">
        <v>3872</v>
      </c>
      <c r="E21" s="17"/>
      <c r="F21" s="17"/>
      <c r="G21" s="17">
        <f t="shared" si="6"/>
        <v>0</v>
      </c>
      <c r="H21" s="19">
        <f>D21*10%</f>
        <v>387.20000000000005</v>
      </c>
      <c r="I21" s="19">
        <f>D21+H21</f>
        <v>4259.2</v>
      </c>
      <c r="J21" s="15">
        <f t="shared" si="7"/>
        <v>13203.52</v>
      </c>
    </row>
    <row r="22" spans="1:10" ht="16.5" thickBot="1" x14ac:dyDescent="0.3">
      <c r="A22" s="85">
        <v>11</v>
      </c>
      <c r="B22" s="25" t="s">
        <v>68</v>
      </c>
      <c r="C22" s="17">
        <v>0.25</v>
      </c>
      <c r="D22" s="17">
        <v>2910</v>
      </c>
      <c r="E22" s="17"/>
      <c r="F22" s="17"/>
      <c r="G22" s="17">
        <f t="shared" si="6"/>
        <v>0</v>
      </c>
      <c r="H22" s="19">
        <v>0</v>
      </c>
      <c r="I22" s="19">
        <f>D22+H22</f>
        <v>2910</v>
      </c>
      <c r="J22" s="15">
        <f t="shared" si="7"/>
        <v>727.5</v>
      </c>
    </row>
    <row r="23" spans="1:10" ht="15.75" x14ac:dyDescent="0.25">
      <c r="A23" s="152"/>
      <c r="B23" s="154" t="s">
        <v>30</v>
      </c>
      <c r="C23" s="156">
        <f>C11+C12+C13+C15+C16+C17+C18+C19+C20+C21+C22</f>
        <v>16.850000000000001</v>
      </c>
      <c r="D23" s="156"/>
      <c r="E23" s="156"/>
      <c r="F23" s="81"/>
      <c r="G23" s="156"/>
      <c r="H23" s="156"/>
      <c r="I23" s="81"/>
      <c r="J23" s="171">
        <f>J11+J12+J13+J15+J16+J17+J18+J19+J20+J21+J22</f>
        <v>101520.64250000002</v>
      </c>
    </row>
    <row r="24" spans="1:10" ht="16.5" thickBot="1" x14ac:dyDescent="0.3">
      <c r="A24" s="153"/>
      <c r="B24" s="155"/>
      <c r="C24" s="157"/>
      <c r="D24" s="157"/>
      <c r="E24" s="157"/>
      <c r="F24" s="82"/>
      <c r="G24" s="157"/>
      <c r="H24" s="157"/>
      <c r="I24" s="82"/>
      <c r="J24" s="172"/>
    </row>
    <row r="26" spans="1:10" s="132" customFormat="1" ht="17.25" customHeight="1" x14ac:dyDescent="0.25">
      <c r="B26" s="131" t="s">
        <v>182</v>
      </c>
      <c r="C26" s="131"/>
      <c r="D26" s="131"/>
      <c r="E26" s="131"/>
      <c r="F26" s="131" t="s">
        <v>206</v>
      </c>
      <c r="G26" s="131"/>
    </row>
    <row r="27" spans="1:10" s="132" customFormat="1" x14ac:dyDescent="0.25">
      <c r="B27" s="131" t="s">
        <v>183</v>
      </c>
      <c r="C27" s="131"/>
      <c r="D27" s="131"/>
      <c r="E27" s="131"/>
      <c r="F27" s="131" t="s">
        <v>184</v>
      </c>
      <c r="G27" s="131"/>
    </row>
    <row r="28" spans="1:10" s="132" customFormat="1" x14ac:dyDescent="0.25">
      <c r="B28" s="131" t="s">
        <v>185</v>
      </c>
      <c r="C28" s="131"/>
      <c r="D28" s="131"/>
      <c r="E28" s="131"/>
      <c r="F28" s="131"/>
      <c r="G28" s="131"/>
    </row>
    <row r="29" spans="1:10" ht="15.75" customHeight="1" x14ac:dyDescent="0.25">
      <c r="A29" s="80"/>
      <c r="B29" s="80"/>
      <c r="C29" s="80"/>
      <c r="D29" s="80"/>
      <c r="E29" s="80"/>
      <c r="F29" s="80"/>
      <c r="G29" s="80"/>
      <c r="H29" s="80"/>
      <c r="I29" s="80"/>
      <c r="J29" s="80"/>
    </row>
    <row r="30" spans="1:10" s="80" customFormat="1" x14ac:dyDescent="0.25"/>
    <row r="31" spans="1:10" s="80" customFormat="1" x14ac:dyDescent="0.25"/>
    <row r="32" spans="1:10" s="80" customFormat="1" x14ac:dyDescent="0.25">
      <c r="A32" s="9"/>
      <c r="B32" s="9"/>
      <c r="C32" s="9"/>
      <c r="D32" s="9"/>
      <c r="E32" s="9"/>
      <c r="F32"/>
      <c r="G32"/>
      <c r="H32"/>
      <c r="I32"/>
      <c r="J32"/>
    </row>
    <row r="33" spans="1:10" s="80" customFormat="1" x14ac:dyDescent="0.25">
      <c r="A33" s="9"/>
      <c r="B33" s="9"/>
      <c r="C33" s="9"/>
      <c r="D33" s="9"/>
      <c r="E33" s="9"/>
      <c r="F33"/>
      <c r="G33"/>
      <c r="H33"/>
      <c r="I33"/>
      <c r="J33"/>
    </row>
    <row r="34" spans="1:10" s="80" customFormat="1" x14ac:dyDescent="0.25">
      <c r="A34"/>
      <c r="B34" s="83"/>
      <c r="C34"/>
      <c r="D34"/>
      <c r="E34"/>
      <c r="F34"/>
      <c r="G34"/>
      <c r="H34"/>
      <c r="I34"/>
      <c r="J34"/>
    </row>
    <row r="35" spans="1:10" s="80" customFormat="1" x14ac:dyDescent="0.25">
      <c r="A35"/>
      <c r="B35" s="83"/>
      <c r="C35"/>
      <c r="D35"/>
      <c r="E35"/>
      <c r="F35"/>
      <c r="G35"/>
      <c r="H35"/>
      <c r="I35"/>
      <c r="J35"/>
    </row>
  </sheetData>
  <mergeCells count="33">
    <mergeCell ref="J23:J24"/>
    <mergeCell ref="A23:A24"/>
    <mergeCell ref="B23:B24"/>
    <mergeCell ref="C23:C24"/>
    <mergeCell ref="D23:D24"/>
    <mergeCell ref="E23:E24"/>
    <mergeCell ref="G23:G24"/>
    <mergeCell ref="H23:H24"/>
    <mergeCell ref="G13:G14"/>
    <mergeCell ref="H13:H14"/>
    <mergeCell ref="I13:I14"/>
    <mergeCell ref="J13:J14"/>
    <mergeCell ref="F9:F10"/>
    <mergeCell ref="I9:I10"/>
    <mergeCell ref="A13:A14"/>
    <mergeCell ref="C13:C14"/>
    <mergeCell ref="D13:D14"/>
    <mergeCell ref="E13:E14"/>
    <mergeCell ref="F13:F14"/>
    <mergeCell ref="H3:I3"/>
    <mergeCell ref="A6:I6"/>
    <mergeCell ref="G1:I1"/>
    <mergeCell ref="G2:I2"/>
    <mergeCell ref="J9:J10"/>
    <mergeCell ref="A5:I5"/>
    <mergeCell ref="A7:I7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81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opLeftCell="A9" workbookViewId="0">
      <selection activeCell="A33" sqref="A33"/>
    </sheetView>
  </sheetViews>
  <sheetFormatPr defaultRowHeight="15" x14ac:dyDescent="0.25"/>
  <cols>
    <col min="1" max="1" width="4.42578125" customWidth="1"/>
    <col min="2" max="2" width="25.140625" style="83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1.25" customHeight="1" x14ac:dyDescent="0.25">
      <c r="B1" s="126" t="s">
        <v>223</v>
      </c>
      <c r="C1" s="127"/>
      <c r="D1" s="127"/>
      <c r="F1" s="1"/>
      <c r="G1" s="170" t="s">
        <v>254</v>
      </c>
      <c r="H1" s="170"/>
      <c r="I1" s="170"/>
    </row>
    <row r="2" spans="1:10" ht="20.25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7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2" customHeight="1" x14ac:dyDescent="0.25">
      <c r="A7" s="169" t="s">
        <v>75</v>
      </c>
      <c r="B7" s="169"/>
      <c r="C7" s="169"/>
      <c r="D7" s="169"/>
      <c r="E7" s="169"/>
      <c r="F7" s="169"/>
      <c r="G7" s="169"/>
      <c r="H7" s="169"/>
      <c r="I7" s="169"/>
    </row>
    <row r="8" spans="1:10" ht="1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84">
        <v>1</v>
      </c>
      <c r="B11" s="23" t="s">
        <v>58</v>
      </c>
      <c r="C11" s="17">
        <v>1</v>
      </c>
      <c r="D11" s="17">
        <v>7449</v>
      </c>
      <c r="E11" s="17">
        <f>D11*10%</f>
        <v>744.90000000000009</v>
      </c>
      <c r="F11" s="17">
        <f>D11+E11</f>
        <v>8193.9</v>
      </c>
      <c r="G11" s="17">
        <f>F11*30%</f>
        <v>2458.1699999999996</v>
      </c>
      <c r="H11" s="17"/>
      <c r="I11" s="17">
        <f>D11+E11+G11+H11</f>
        <v>10652.07</v>
      </c>
      <c r="J11" s="15">
        <f>I11*C11</f>
        <v>10652.07</v>
      </c>
    </row>
    <row r="12" spans="1:10" ht="15.75" customHeight="1" thickBot="1" x14ac:dyDescent="0.3">
      <c r="A12" s="84">
        <v>2</v>
      </c>
      <c r="B12" s="23" t="s">
        <v>59</v>
      </c>
      <c r="C12" s="17">
        <v>1.5</v>
      </c>
      <c r="D12" s="17">
        <v>4619</v>
      </c>
      <c r="E12" s="17"/>
      <c r="F12" s="17">
        <f t="shared" ref="F12:F19" si="0">D12+E12</f>
        <v>4619</v>
      </c>
      <c r="G12" s="17">
        <f>F12*30%</f>
        <v>1385.7</v>
      </c>
      <c r="H12" s="17"/>
      <c r="I12" s="17">
        <f>F12+G12+H12</f>
        <v>6004.7</v>
      </c>
      <c r="J12" s="15">
        <f>I12*C12</f>
        <v>9007.0499999999993</v>
      </c>
    </row>
    <row r="13" spans="1:10" ht="2.25" customHeight="1" x14ac:dyDescent="0.25">
      <c r="A13" s="152">
        <v>3</v>
      </c>
      <c r="B13" s="25"/>
      <c r="C13" s="156">
        <v>17.05</v>
      </c>
      <c r="D13" s="156">
        <v>6461</v>
      </c>
      <c r="E13" s="156">
        <f>D13*10%</f>
        <v>646.1</v>
      </c>
      <c r="F13" s="156">
        <f t="shared" si="0"/>
        <v>7107.1</v>
      </c>
      <c r="G13" s="156">
        <f>F13*30%</f>
        <v>2132.13</v>
      </c>
      <c r="H13" s="156"/>
      <c r="I13" s="156">
        <f>F13+G13</f>
        <v>9239.23</v>
      </c>
      <c r="J13" s="171">
        <f>C13*I13</f>
        <v>157528.87150000001</v>
      </c>
    </row>
    <row r="14" spans="1:10" ht="18" customHeight="1" thickBot="1" x14ac:dyDescent="0.3">
      <c r="A14" s="153"/>
      <c r="B14" s="23" t="s">
        <v>66</v>
      </c>
      <c r="C14" s="157"/>
      <c r="D14" s="157"/>
      <c r="E14" s="157"/>
      <c r="F14" s="157"/>
      <c r="G14" s="157"/>
      <c r="H14" s="157"/>
      <c r="I14" s="157"/>
      <c r="J14" s="172"/>
    </row>
    <row r="15" spans="1:10" ht="16.5" thickBot="1" x14ac:dyDescent="0.3">
      <c r="A15" s="84">
        <v>4</v>
      </c>
      <c r="B15" s="23" t="s">
        <v>61</v>
      </c>
      <c r="C15" s="17">
        <v>1</v>
      </c>
      <c r="D15" s="17">
        <v>6461</v>
      </c>
      <c r="E15" s="17">
        <f>D15*10%</f>
        <v>646.1</v>
      </c>
      <c r="F15" s="17">
        <f>D15+E15</f>
        <v>7107.1</v>
      </c>
      <c r="G15" s="17">
        <f>F15*30%</f>
        <v>2132.13</v>
      </c>
      <c r="H15" s="17"/>
      <c r="I15" s="17">
        <f>F15+G15</f>
        <v>9239.23</v>
      </c>
      <c r="J15" s="15">
        <f>I15*C15</f>
        <v>9239.23</v>
      </c>
    </row>
    <row r="16" spans="1:10" ht="16.5" thickBot="1" x14ac:dyDescent="0.3">
      <c r="A16" s="84">
        <v>5</v>
      </c>
      <c r="B16" s="23" t="s">
        <v>64</v>
      </c>
      <c r="C16" s="17">
        <v>1</v>
      </c>
      <c r="D16" s="17">
        <v>6461</v>
      </c>
      <c r="E16" s="17">
        <f t="shared" ref="E16:E17" si="1">D16*10%</f>
        <v>646.1</v>
      </c>
      <c r="F16" s="17">
        <f t="shared" ref="F16:F17" si="2">D16+E16</f>
        <v>7107.1</v>
      </c>
      <c r="G16" s="17">
        <f t="shared" ref="G16:G17" si="3">F16*30%</f>
        <v>2132.13</v>
      </c>
      <c r="H16" s="17"/>
      <c r="I16" s="17">
        <f t="shared" ref="I16:I17" si="4">F16+G16</f>
        <v>9239.23</v>
      </c>
      <c r="J16" s="15">
        <f t="shared" ref="J16:J17" si="5">I16*C16</f>
        <v>9239.23</v>
      </c>
    </row>
    <row r="17" spans="1:10" ht="16.5" thickBot="1" x14ac:dyDescent="0.3">
      <c r="A17" s="84">
        <v>6</v>
      </c>
      <c r="B17" s="23" t="s">
        <v>52</v>
      </c>
      <c r="C17" s="17">
        <v>2.75</v>
      </c>
      <c r="D17" s="17">
        <v>5660</v>
      </c>
      <c r="E17" s="17">
        <f t="shared" si="1"/>
        <v>566</v>
      </c>
      <c r="F17" s="17">
        <f t="shared" si="2"/>
        <v>6226</v>
      </c>
      <c r="G17" s="17">
        <f t="shared" si="3"/>
        <v>1867.8</v>
      </c>
      <c r="H17" s="17"/>
      <c r="I17" s="17">
        <f t="shared" si="4"/>
        <v>8093.8</v>
      </c>
      <c r="J17" s="15">
        <f t="shared" si="5"/>
        <v>22257.95</v>
      </c>
    </row>
    <row r="18" spans="1:10" ht="15" customHeight="1" thickBot="1" x14ac:dyDescent="0.3">
      <c r="A18" s="84">
        <v>7</v>
      </c>
      <c r="B18" s="23" t="s">
        <v>60</v>
      </c>
      <c r="C18" s="17">
        <v>1</v>
      </c>
      <c r="D18" s="17">
        <v>6461</v>
      </c>
      <c r="E18" s="17">
        <f>D18*10%</f>
        <v>646.1</v>
      </c>
      <c r="F18" s="17">
        <f t="shared" si="0"/>
        <v>7107.1</v>
      </c>
      <c r="G18" s="17">
        <f>F18*30%</f>
        <v>2132.13</v>
      </c>
      <c r="H18" s="17"/>
      <c r="I18" s="17">
        <f>F18+G18</f>
        <v>9239.23</v>
      </c>
      <c r="J18" s="15">
        <f>I18*C18</f>
        <v>9239.23</v>
      </c>
    </row>
    <row r="19" spans="1:10" ht="28.5" customHeight="1" thickBot="1" x14ac:dyDescent="0.3">
      <c r="A19" s="84">
        <v>8</v>
      </c>
      <c r="B19" s="23" t="s">
        <v>65</v>
      </c>
      <c r="C19" s="17">
        <v>1</v>
      </c>
      <c r="D19" s="17">
        <v>5660</v>
      </c>
      <c r="E19" s="17">
        <f>D19*10%</f>
        <v>566</v>
      </c>
      <c r="F19" s="17">
        <f t="shared" si="0"/>
        <v>6226</v>
      </c>
      <c r="G19" s="17">
        <f>F19*30%</f>
        <v>1867.8</v>
      </c>
      <c r="H19" s="17"/>
      <c r="I19" s="17">
        <f>F19+G19</f>
        <v>8093.8</v>
      </c>
      <c r="J19" s="15">
        <f>I19*C19</f>
        <v>8093.8</v>
      </c>
    </row>
    <row r="20" spans="1:10" ht="15" customHeight="1" thickBot="1" x14ac:dyDescent="0.3">
      <c r="A20" s="84">
        <v>9</v>
      </c>
      <c r="B20" s="23" t="s">
        <v>78</v>
      </c>
      <c r="C20" s="17">
        <v>1</v>
      </c>
      <c r="D20" s="17">
        <v>5660</v>
      </c>
      <c r="E20" s="17">
        <f>D20*10%</f>
        <v>566</v>
      </c>
      <c r="F20" s="17">
        <f>D20+E20</f>
        <v>6226</v>
      </c>
      <c r="G20" s="17">
        <f>F20*30%</f>
        <v>1867.8</v>
      </c>
      <c r="H20" s="19"/>
      <c r="I20" s="19">
        <f>F20+G20</f>
        <v>8093.8</v>
      </c>
      <c r="J20" s="15">
        <f t="shared" ref="J20" si="6">C20*I20</f>
        <v>8093.8</v>
      </c>
    </row>
    <row r="21" spans="1:10" ht="15" customHeight="1" thickBot="1" x14ac:dyDescent="0.3">
      <c r="A21" s="84">
        <v>10</v>
      </c>
      <c r="B21" s="23" t="s">
        <v>62</v>
      </c>
      <c r="C21" s="17">
        <v>1</v>
      </c>
      <c r="D21" s="17">
        <v>4379</v>
      </c>
      <c r="E21" s="17"/>
      <c r="F21" s="17"/>
      <c r="G21" s="17"/>
      <c r="H21" s="19"/>
      <c r="I21" s="19">
        <f>D21+E21+G21</f>
        <v>4379</v>
      </c>
      <c r="J21" s="15">
        <f>I21*C21</f>
        <v>4379</v>
      </c>
    </row>
    <row r="22" spans="1:10" ht="15" customHeight="1" thickBot="1" x14ac:dyDescent="0.3">
      <c r="A22" s="84">
        <v>11</v>
      </c>
      <c r="B22" s="94" t="s">
        <v>72</v>
      </c>
      <c r="C22" s="17">
        <v>11.3</v>
      </c>
      <c r="D22" s="17">
        <v>3872</v>
      </c>
      <c r="E22" s="17"/>
      <c r="F22" s="17"/>
      <c r="G22" s="17">
        <f t="shared" ref="G22" si="7">F22*30%</f>
        <v>0</v>
      </c>
      <c r="H22" s="19">
        <f>D22*10%</f>
        <v>387.20000000000005</v>
      </c>
      <c r="I22" s="19">
        <f>D22+H22</f>
        <v>4259.2</v>
      </c>
      <c r="J22" s="15">
        <f t="shared" ref="J22" si="8">C22*I22</f>
        <v>48128.959999999999</v>
      </c>
    </row>
    <row r="23" spans="1:10" ht="41.25" customHeight="1" thickBot="1" x14ac:dyDescent="0.3">
      <c r="A23" s="84">
        <v>12</v>
      </c>
      <c r="B23" s="23" t="s">
        <v>17</v>
      </c>
      <c r="C23" s="17">
        <v>1</v>
      </c>
      <c r="D23" s="17">
        <v>3631</v>
      </c>
      <c r="E23" s="17"/>
      <c r="F23" s="17"/>
      <c r="G23" s="17">
        <f t="shared" ref="G23:G33" si="9">F23*30%</f>
        <v>0</v>
      </c>
      <c r="H23" s="17"/>
      <c r="I23" s="17"/>
      <c r="J23" s="15">
        <f>D23*C23</f>
        <v>3631</v>
      </c>
    </row>
    <row r="24" spans="1:10" ht="26.25" thickBot="1" x14ac:dyDescent="0.3">
      <c r="A24" s="84">
        <v>13</v>
      </c>
      <c r="B24" s="23" t="s">
        <v>56</v>
      </c>
      <c r="C24" s="17">
        <v>1.5</v>
      </c>
      <c r="D24" s="17">
        <v>3631</v>
      </c>
      <c r="E24" s="17"/>
      <c r="F24" s="17"/>
      <c r="G24" s="17">
        <f t="shared" si="9"/>
        <v>0</v>
      </c>
      <c r="H24" s="19"/>
      <c r="I24" s="19">
        <f>D24+E24+H24</f>
        <v>3631</v>
      </c>
      <c r="J24" s="15">
        <f>I24*C24</f>
        <v>5446.5</v>
      </c>
    </row>
    <row r="25" spans="1:10" ht="16.5" customHeight="1" thickBot="1" x14ac:dyDescent="0.3">
      <c r="A25" s="84">
        <v>14</v>
      </c>
      <c r="B25" s="23" t="s">
        <v>253</v>
      </c>
      <c r="C25" s="17">
        <v>2</v>
      </c>
      <c r="D25" s="17">
        <v>3872</v>
      </c>
      <c r="E25" s="17"/>
      <c r="F25" s="17"/>
      <c r="G25" s="17">
        <f t="shared" si="9"/>
        <v>0</v>
      </c>
      <c r="H25" s="19">
        <f>D25*12%</f>
        <v>464.64</v>
      </c>
      <c r="I25" s="19">
        <f>D25+H25</f>
        <v>4336.6400000000003</v>
      </c>
      <c r="J25" s="15">
        <f t="shared" ref="J25:J33" si="10">C25*I25</f>
        <v>8673.2800000000007</v>
      </c>
    </row>
    <row r="26" spans="1:10" ht="12.75" customHeight="1" thickBot="1" x14ac:dyDescent="0.3">
      <c r="A26" s="84">
        <v>15</v>
      </c>
      <c r="B26" s="23" t="s">
        <v>21</v>
      </c>
      <c r="C26" s="17">
        <v>1.75</v>
      </c>
      <c r="D26" s="22">
        <v>2670</v>
      </c>
      <c r="E26" s="17"/>
      <c r="F26" s="17"/>
      <c r="G26" s="17">
        <f t="shared" si="9"/>
        <v>0</v>
      </c>
      <c r="H26" s="19">
        <f>D26*12%</f>
        <v>320.39999999999998</v>
      </c>
      <c r="I26" s="19">
        <f>D26+H26</f>
        <v>2990.4</v>
      </c>
      <c r="J26" s="15">
        <f t="shared" si="10"/>
        <v>5233.2</v>
      </c>
    </row>
    <row r="27" spans="1:10" ht="27" customHeight="1" thickBot="1" x14ac:dyDescent="0.3">
      <c r="A27" s="84">
        <v>16</v>
      </c>
      <c r="B27" s="23" t="s">
        <v>63</v>
      </c>
      <c r="C27" s="17">
        <v>0.15</v>
      </c>
      <c r="D27" s="17">
        <v>3631</v>
      </c>
      <c r="E27" s="17"/>
      <c r="F27" s="17"/>
      <c r="G27" s="17">
        <f t="shared" si="9"/>
        <v>0</v>
      </c>
      <c r="H27" s="19"/>
      <c r="I27" s="19">
        <f>D27+E27+H27</f>
        <v>3631</v>
      </c>
      <c r="J27" s="15">
        <f>I27*C27</f>
        <v>544.65</v>
      </c>
    </row>
    <row r="28" spans="1:10" ht="16.5" thickBot="1" x14ac:dyDescent="0.3">
      <c r="A28" s="84">
        <v>17</v>
      </c>
      <c r="B28" s="23" t="s">
        <v>67</v>
      </c>
      <c r="C28" s="17">
        <v>0.5</v>
      </c>
      <c r="D28" s="17">
        <v>2670</v>
      </c>
      <c r="E28" s="17"/>
      <c r="F28" s="17"/>
      <c r="G28" s="17">
        <f t="shared" si="9"/>
        <v>0</v>
      </c>
      <c r="H28" s="19"/>
      <c r="I28" s="19"/>
      <c r="J28" s="15">
        <f>2670*C28</f>
        <v>1335</v>
      </c>
    </row>
    <row r="29" spans="1:10" ht="26.25" thickBot="1" x14ac:dyDescent="0.3">
      <c r="A29" s="84">
        <v>18</v>
      </c>
      <c r="B29" s="23" t="s">
        <v>24</v>
      </c>
      <c r="C29" s="17">
        <v>1.25</v>
      </c>
      <c r="D29" s="17">
        <v>2670</v>
      </c>
      <c r="E29" s="17"/>
      <c r="F29" s="17"/>
      <c r="G29" s="17">
        <f t="shared" si="9"/>
        <v>0</v>
      </c>
      <c r="H29" s="19">
        <f>D29*10%</f>
        <v>267</v>
      </c>
      <c r="I29" s="19">
        <f>D29+H29</f>
        <v>2937</v>
      </c>
      <c r="J29" s="15">
        <f t="shared" si="10"/>
        <v>3671.25</v>
      </c>
    </row>
    <row r="30" spans="1:10" ht="16.5" thickBot="1" x14ac:dyDescent="0.3">
      <c r="A30" s="79">
        <v>19</v>
      </c>
      <c r="B30" s="78" t="s">
        <v>76</v>
      </c>
      <c r="C30" s="17">
        <v>0.5</v>
      </c>
      <c r="D30" s="17">
        <v>3391</v>
      </c>
      <c r="E30" s="17"/>
      <c r="F30" s="17"/>
      <c r="G30" s="17"/>
      <c r="H30" s="19"/>
      <c r="I30" s="19">
        <f>D30+E30+H30</f>
        <v>3391</v>
      </c>
      <c r="J30" s="15">
        <f>I30*C30</f>
        <v>1695.5</v>
      </c>
    </row>
    <row r="31" spans="1:10" ht="16.5" thickBot="1" x14ac:dyDescent="0.3">
      <c r="A31" s="79">
        <v>20</v>
      </c>
      <c r="B31" s="78" t="s">
        <v>77</v>
      </c>
      <c r="C31" s="17">
        <v>1</v>
      </c>
      <c r="D31" s="17">
        <v>2910</v>
      </c>
      <c r="E31" s="17"/>
      <c r="F31" s="17"/>
      <c r="G31" s="17"/>
      <c r="H31" s="19"/>
      <c r="I31" s="19">
        <f>D31+E31+H31</f>
        <v>2910</v>
      </c>
      <c r="J31" s="15">
        <f>I31*C31</f>
        <v>2910</v>
      </c>
    </row>
    <row r="32" spans="1:10" ht="16.5" thickBot="1" x14ac:dyDescent="0.3">
      <c r="A32" s="79">
        <v>21</v>
      </c>
      <c r="B32" s="78" t="s">
        <v>79</v>
      </c>
      <c r="C32" s="17">
        <v>2</v>
      </c>
      <c r="D32" s="17">
        <v>2670</v>
      </c>
      <c r="E32" s="17"/>
      <c r="F32" s="17"/>
      <c r="G32" s="17"/>
      <c r="H32" s="19"/>
      <c r="I32" s="19">
        <f>D32+E32+H32</f>
        <v>2670</v>
      </c>
      <c r="J32" s="15">
        <f>I32*C32</f>
        <v>5340</v>
      </c>
    </row>
    <row r="33" spans="1:10" ht="16.5" thickBot="1" x14ac:dyDescent="0.3">
      <c r="A33" s="79">
        <v>22</v>
      </c>
      <c r="B33" s="78" t="s">
        <v>68</v>
      </c>
      <c r="C33" s="17">
        <v>0.25</v>
      </c>
      <c r="D33" s="17">
        <v>2910</v>
      </c>
      <c r="E33" s="17"/>
      <c r="F33" s="17"/>
      <c r="G33" s="17">
        <f t="shared" si="9"/>
        <v>0</v>
      </c>
      <c r="H33" s="19">
        <v>0</v>
      </c>
      <c r="I33" s="19">
        <f>D33+H33</f>
        <v>2910</v>
      </c>
      <c r="J33" s="15">
        <f t="shared" si="10"/>
        <v>727.5</v>
      </c>
    </row>
    <row r="34" spans="1:10" ht="15.75" x14ac:dyDescent="0.25">
      <c r="A34" s="166"/>
      <c r="B34" s="167" t="s">
        <v>30</v>
      </c>
      <c r="C34" s="156">
        <f>C11+C12+C13+C15+C16+C17+C18+C19+C20+C21+C22+C23+C24+C25+C26+C27+C28+C29+C30+C31+C32+C33</f>
        <v>51.5</v>
      </c>
      <c r="D34" s="156"/>
      <c r="E34" s="156"/>
      <c r="F34" s="81"/>
      <c r="G34" s="156"/>
      <c r="H34" s="156"/>
      <c r="I34" s="81"/>
      <c r="J34" s="171">
        <f>J11+J12+J13+J15+J16+J17+J18+J19+J20+J21+J22+J23+J24+J25+J26+J27+J28+J29+J30+J31+J32+J33</f>
        <v>335067.07150000008</v>
      </c>
    </row>
    <row r="35" spans="1:10" ht="16.5" thickBot="1" x14ac:dyDescent="0.3">
      <c r="A35" s="153"/>
      <c r="B35" s="155"/>
      <c r="C35" s="157"/>
      <c r="D35" s="157"/>
      <c r="E35" s="157"/>
      <c r="F35" s="82"/>
      <c r="G35" s="157"/>
      <c r="H35" s="157"/>
      <c r="I35" s="82"/>
      <c r="J35" s="172"/>
    </row>
    <row r="37" spans="1:10" s="132" customFormat="1" ht="17.25" customHeight="1" x14ac:dyDescent="0.25">
      <c r="B37" s="131" t="s">
        <v>182</v>
      </c>
      <c r="C37" s="131"/>
      <c r="D37" s="131"/>
      <c r="E37" s="131"/>
      <c r="F37" s="131" t="s">
        <v>208</v>
      </c>
      <c r="G37" s="131"/>
    </row>
    <row r="38" spans="1:10" s="132" customFormat="1" x14ac:dyDescent="0.25">
      <c r="B38" s="131" t="s">
        <v>183</v>
      </c>
      <c r="C38" s="131"/>
      <c r="D38" s="131"/>
      <c r="E38" s="131"/>
      <c r="F38" s="131" t="s">
        <v>184</v>
      </c>
      <c r="G38" s="131"/>
    </row>
    <row r="39" spans="1:10" s="132" customFormat="1" x14ac:dyDescent="0.25">
      <c r="B39" s="131" t="s">
        <v>185</v>
      </c>
      <c r="C39" s="131"/>
      <c r="D39" s="131"/>
      <c r="E39" s="131"/>
      <c r="F39" s="131"/>
      <c r="G39" s="131"/>
    </row>
    <row r="40" spans="1:10" ht="15.75" customHeight="1" x14ac:dyDescent="0.25">
      <c r="A40" s="80"/>
      <c r="B40" s="80"/>
      <c r="C40" s="80"/>
      <c r="D40" s="80"/>
      <c r="E40" s="80"/>
      <c r="F40" s="80"/>
      <c r="G40" s="80"/>
      <c r="H40" s="80"/>
      <c r="I40" s="80"/>
      <c r="J40" s="80"/>
    </row>
    <row r="41" spans="1:10" s="80" customFormat="1" x14ac:dyDescent="0.25"/>
    <row r="42" spans="1:10" s="80" customFormat="1" x14ac:dyDescent="0.25"/>
    <row r="43" spans="1:10" s="80" customFormat="1" x14ac:dyDescent="0.25">
      <c r="A43" s="9"/>
      <c r="B43" s="9"/>
      <c r="C43" s="9"/>
      <c r="D43" s="9"/>
      <c r="E43" s="9"/>
      <c r="F43"/>
      <c r="G43"/>
      <c r="H43"/>
      <c r="I43"/>
      <c r="J43"/>
    </row>
    <row r="44" spans="1:10" s="80" customFormat="1" x14ac:dyDescent="0.25">
      <c r="A44" s="9"/>
      <c r="B44" s="9"/>
      <c r="C44" s="9"/>
      <c r="D44" s="9"/>
      <c r="E44" s="9"/>
      <c r="F44"/>
      <c r="G44"/>
      <c r="H44"/>
      <c r="I44"/>
      <c r="J44"/>
    </row>
    <row r="45" spans="1:10" s="80" customFormat="1" x14ac:dyDescent="0.25">
      <c r="A45"/>
      <c r="B45" s="83"/>
      <c r="C45"/>
      <c r="D45"/>
      <c r="E45"/>
      <c r="F45"/>
      <c r="G45"/>
      <c r="H45"/>
      <c r="I45"/>
      <c r="J45"/>
    </row>
    <row r="46" spans="1:10" s="80" customFormat="1" x14ac:dyDescent="0.25">
      <c r="A46"/>
      <c r="B46" s="83"/>
      <c r="C46"/>
      <c r="D46"/>
      <c r="E46"/>
      <c r="F46"/>
      <c r="G46"/>
      <c r="H46"/>
      <c r="I46"/>
      <c r="J46"/>
    </row>
  </sheetData>
  <mergeCells count="33">
    <mergeCell ref="J34:J35"/>
    <mergeCell ref="A34:A35"/>
    <mergeCell ref="B34:B35"/>
    <mergeCell ref="C34:C35"/>
    <mergeCell ref="D34:D35"/>
    <mergeCell ref="E34:E35"/>
    <mergeCell ref="G34:G35"/>
    <mergeCell ref="H34:H35"/>
    <mergeCell ref="G13:G14"/>
    <mergeCell ref="H13:H14"/>
    <mergeCell ref="I13:I14"/>
    <mergeCell ref="J13:J14"/>
    <mergeCell ref="F9:F10"/>
    <mergeCell ref="I9:I10"/>
    <mergeCell ref="A13:A14"/>
    <mergeCell ref="C13:C14"/>
    <mergeCell ref="D13:D14"/>
    <mergeCell ref="E13:E14"/>
    <mergeCell ref="F13:F14"/>
    <mergeCell ref="H3:I3"/>
    <mergeCell ref="A6:I6"/>
    <mergeCell ref="G1:I1"/>
    <mergeCell ref="G2:I2"/>
    <mergeCell ref="J9:J10"/>
    <mergeCell ref="A5:I5"/>
    <mergeCell ref="A7:I7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81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workbookViewId="0">
      <selection activeCell="M18" sqref="M18"/>
    </sheetView>
  </sheetViews>
  <sheetFormatPr defaultRowHeight="15" x14ac:dyDescent="0.25"/>
  <cols>
    <col min="1" max="1" width="4.42578125" customWidth="1"/>
    <col min="2" max="2" width="25.140625" style="83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7.25" customHeight="1" x14ac:dyDescent="0.25">
      <c r="B1" s="126" t="s">
        <v>223</v>
      </c>
      <c r="C1" s="127"/>
      <c r="D1" s="127"/>
      <c r="F1" s="1"/>
      <c r="G1" s="170" t="s">
        <v>242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1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5" hidden="1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2" customHeight="1" x14ac:dyDescent="0.25">
      <c r="A7" s="165" t="s">
        <v>154</v>
      </c>
      <c r="B7" s="165"/>
      <c r="C7" s="165"/>
      <c r="D7" s="165"/>
      <c r="E7" s="165"/>
      <c r="F7" s="165"/>
      <c r="G7" s="165"/>
      <c r="H7" s="165"/>
      <c r="I7" s="165"/>
    </row>
    <row r="8" spans="1:10" ht="20.25" customHeight="1" x14ac:dyDescent="0.25">
      <c r="A8" s="169" t="s">
        <v>80</v>
      </c>
      <c r="B8" s="169"/>
      <c r="C8" s="169"/>
      <c r="D8" s="169"/>
      <c r="E8" s="169"/>
      <c r="F8" s="169"/>
      <c r="G8" s="169"/>
      <c r="H8" s="169"/>
      <c r="I8" s="169"/>
    </row>
    <row r="9" spans="1:10" ht="19.5" customHeight="1" thickBot="1" x14ac:dyDescent="0.3"/>
    <row r="10" spans="1:10" ht="25.5" customHeight="1" x14ac:dyDescent="0.25">
      <c r="A10" s="152"/>
      <c r="B10" s="159"/>
      <c r="C10" s="161" t="s">
        <v>2</v>
      </c>
      <c r="D10" s="161" t="s">
        <v>3</v>
      </c>
      <c r="E10" s="161" t="s">
        <v>4</v>
      </c>
      <c r="F10" s="161" t="s">
        <v>173</v>
      </c>
      <c r="G10" s="163" t="s">
        <v>125</v>
      </c>
      <c r="H10" s="163" t="s">
        <v>126</v>
      </c>
      <c r="I10" s="163" t="s">
        <v>174</v>
      </c>
      <c r="J10" s="161" t="s">
        <v>127</v>
      </c>
    </row>
    <row r="11" spans="1:10" ht="20.25" customHeight="1" thickBot="1" x14ac:dyDescent="0.3">
      <c r="A11" s="153"/>
      <c r="B11" s="160"/>
      <c r="C11" s="162"/>
      <c r="D11" s="162"/>
      <c r="E11" s="162"/>
      <c r="F11" s="162"/>
      <c r="G11" s="164"/>
      <c r="H11" s="164"/>
      <c r="I11" s="164"/>
      <c r="J11" s="162"/>
    </row>
    <row r="12" spans="1:10" ht="16.5" thickBot="1" x14ac:dyDescent="0.3">
      <c r="A12" s="84">
        <v>1</v>
      </c>
      <c r="B12" s="23" t="s">
        <v>58</v>
      </c>
      <c r="C12" s="17">
        <v>1</v>
      </c>
      <c r="D12" s="17">
        <v>7449</v>
      </c>
      <c r="E12" s="17">
        <f>D12*10%</f>
        <v>744.90000000000009</v>
      </c>
      <c r="F12" s="17">
        <f>D12+E12</f>
        <v>8193.9</v>
      </c>
      <c r="G12" s="17">
        <f>F12*30%</f>
        <v>2458.1699999999996</v>
      </c>
      <c r="H12" s="17"/>
      <c r="I12" s="17">
        <f>D12+E12+G12+H12</f>
        <v>10652.07</v>
      </c>
      <c r="J12" s="15">
        <f>I12*C12</f>
        <v>10652.07</v>
      </c>
    </row>
    <row r="13" spans="1:10" ht="15.75" customHeight="1" thickBot="1" x14ac:dyDescent="0.3">
      <c r="A13" s="84">
        <v>2</v>
      </c>
      <c r="B13" s="23" t="s">
        <v>59</v>
      </c>
      <c r="C13" s="17">
        <v>1</v>
      </c>
      <c r="D13" s="17">
        <v>4619</v>
      </c>
      <c r="E13" s="17"/>
      <c r="F13" s="17">
        <f t="shared" ref="F13:F14" si="0">D13+E13</f>
        <v>4619</v>
      </c>
      <c r="G13" s="17">
        <f>F13*30%</f>
        <v>1385.7</v>
      </c>
      <c r="H13" s="17"/>
      <c r="I13" s="17">
        <f>F13+G13+H13</f>
        <v>6004.7</v>
      </c>
      <c r="J13" s="15">
        <f>I13*C13</f>
        <v>6004.7</v>
      </c>
    </row>
    <row r="14" spans="1:10" ht="2.25" customHeight="1" x14ac:dyDescent="0.25">
      <c r="A14" s="152">
        <v>3</v>
      </c>
      <c r="B14" s="25"/>
      <c r="C14" s="156">
        <v>4.5</v>
      </c>
      <c r="D14" s="156">
        <v>6461</v>
      </c>
      <c r="E14" s="156">
        <f>D14*10%</f>
        <v>646.1</v>
      </c>
      <c r="F14" s="156">
        <f t="shared" si="0"/>
        <v>7107.1</v>
      </c>
      <c r="G14" s="156">
        <f>F14*30%</f>
        <v>2132.13</v>
      </c>
      <c r="H14" s="156"/>
      <c r="I14" s="156">
        <f>F14+G14</f>
        <v>9239.23</v>
      </c>
      <c r="J14" s="171">
        <f>C14*I14</f>
        <v>41576.534999999996</v>
      </c>
    </row>
    <row r="15" spans="1:10" ht="18" customHeight="1" thickBot="1" x14ac:dyDescent="0.3">
      <c r="A15" s="153"/>
      <c r="B15" s="23" t="s">
        <v>66</v>
      </c>
      <c r="C15" s="157"/>
      <c r="D15" s="157"/>
      <c r="E15" s="157"/>
      <c r="F15" s="157"/>
      <c r="G15" s="157"/>
      <c r="H15" s="157"/>
      <c r="I15" s="157"/>
      <c r="J15" s="172"/>
    </row>
    <row r="16" spans="1:10" ht="16.5" thickBot="1" x14ac:dyDescent="0.3">
      <c r="A16" s="84">
        <v>4</v>
      </c>
      <c r="B16" s="23" t="s">
        <v>52</v>
      </c>
      <c r="C16" s="17">
        <v>0.75</v>
      </c>
      <c r="D16" s="17">
        <v>5660</v>
      </c>
      <c r="E16" s="17">
        <f t="shared" ref="E16" si="1">D16*10%</f>
        <v>566</v>
      </c>
      <c r="F16" s="17">
        <f t="shared" ref="F16" si="2">D16+E16</f>
        <v>6226</v>
      </c>
      <c r="G16" s="17">
        <f t="shared" ref="G16" si="3">F16*30%</f>
        <v>1867.8</v>
      </c>
      <c r="H16" s="17"/>
      <c r="I16" s="17">
        <f t="shared" ref="I16" si="4">F16+G16</f>
        <v>8093.8</v>
      </c>
      <c r="J16" s="15">
        <f t="shared" ref="J16" si="5">I16*C16</f>
        <v>6070.35</v>
      </c>
    </row>
    <row r="17" spans="1:10" ht="15" customHeight="1" thickBot="1" x14ac:dyDescent="0.3">
      <c r="A17" s="84">
        <v>5</v>
      </c>
      <c r="B17" s="23" t="s">
        <v>62</v>
      </c>
      <c r="C17" s="17">
        <v>0.5</v>
      </c>
      <c r="D17" s="17">
        <v>4379</v>
      </c>
      <c r="E17" s="17"/>
      <c r="F17" s="17"/>
      <c r="G17" s="17"/>
      <c r="H17" s="19"/>
      <c r="I17" s="19">
        <f>D17+E17+G17</f>
        <v>4379</v>
      </c>
      <c r="J17" s="15">
        <f>I17*C17</f>
        <v>2189.5</v>
      </c>
    </row>
    <row r="18" spans="1:10" ht="26.25" thickBot="1" x14ac:dyDescent="0.3">
      <c r="A18" s="84">
        <v>6</v>
      </c>
      <c r="B18" s="23" t="s">
        <v>56</v>
      </c>
      <c r="C18" s="17">
        <v>1.5</v>
      </c>
      <c r="D18" s="17">
        <v>3631</v>
      </c>
      <c r="E18" s="17"/>
      <c r="F18" s="17"/>
      <c r="G18" s="17">
        <f t="shared" ref="G18:G22" si="6">F18*30%</f>
        <v>0</v>
      </c>
      <c r="H18" s="19"/>
      <c r="I18" s="19">
        <f>D18+E18+H18</f>
        <v>3631</v>
      </c>
      <c r="J18" s="15">
        <f>I18*C18</f>
        <v>5446.5</v>
      </c>
    </row>
    <row r="19" spans="1:10" ht="16.5" customHeight="1" thickBot="1" x14ac:dyDescent="0.3">
      <c r="A19" s="84">
        <v>7</v>
      </c>
      <c r="B19" s="23" t="s">
        <v>20</v>
      </c>
      <c r="C19" s="17">
        <v>1</v>
      </c>
      <c r="D19" s="17">
        <v>3872</v>
      </c>
      <c r="E19" s="17"/>
      <c r="F19" s="17"/>
      <c r="G19" s="17">
        <f t="shared" si="6"/>
        <v>0</v>
      </c>
      <c r="H19" s="19">
        <f>D19*12%</f>
        <v>464.64</v>
      </c>
      <c r="I19" s="19">
        <f>D19+H19</f>
        <v>4336.6400000000003</v>
      </c>
      <c r="J19" s="15">
        <f t="shared" ref="J19:J22" si="7">C19*I19</f>
        <v>4336.6400000000003</v>
      </c>
    </row>
    <row r="20" spans="1:10" ht="12.75" customHeight="1" thickBot="1" x14ac:dyDescent="0.3">
      <c r="A20" s="84">
        <v>8</v>
      </c>
      <c r="B20" s="23" t="s">
        <v>21</v>
      </c>
      <c r="C20" s="17">
        <v>0.5</v>
      </c>
      <c r="D20" s="22">
        <v>2670</v>
      </c>
      <c r="E20" s="17"/>
      <c r="F20" s="17"/>
      <c r="G20" s="17">
        <f t="shared" si="6"/>
        <v>0</v>
      </c>
      <c r="H20" s="19">
        <f>D20*12%</f>
        <v>320.39999999999998</v>
      </c>
      <c r="I20" s="19">
        <f>D20+H20</f>
        <v>2990.4</v>
      </c>
      <c r="J20" s="15">
        <f t="shared" si="7"/>
        <v>1495.2</v>
      </c>
    </row>
    <row r="21" spans="1:10" ht="27" customHeight="1" thickBot="1" x14ac:dyDescent="0.3">
      <c r="A21" s="84">
        <v>9</v>
      </c>
      <c r="B21" s="23" t="s">
        <v>74</v>
      </c>
      <c r="C21" s="17">
        <v>2</v>
      </c>
      <c r="D21" s="17">
        <v>2670</v>
      </c>
      <c r="E21" s="17"/>
      <c r="F21" s="17"/>
      <c r="G21" s="17">
        <f t="shared" si="6"/>
        <v>0</v>
      </c>
      <c r="H21" s="19"/>
      <c r="I21" s="19"/>
      <c r="J21" s="15">
        <f>D21*C21</f>
        <v>5340</v>
      </c>
    </row>
    <row r="22" spans="1:10" ht="16.5" thickBot="1" x14ac:dyDescent="0.3">
      <c r="A22" s="84">
        <v>10</v>
      </c>
      <c r="B22" s="23" t="s">
        <v>71</v>
      </c>
      <c r="C22" s="17">
        <v>3</v>
      </c>
      <c r="D22" s="17">
        <v>3872</v>
      </c>
      <c r="E22" s="17"/>
      <c r="F22" s="17"/>
      <c r="G22" s="17">
        <f t="shared" si="6"/>
        <v>0</v>
      </c>
      <c r="H22" s="19">
        <f>D22*10%</f>
        <v>387.20000000000005</v>
      </c>
      <c r="I22" s="19">
        <f>D22+H22</f>
        <v>4259.2</v>
      </c>
      <c r="J22" s="15">
        <f t="shared" si="7"/>
        <v>12777.599999999999</v>
      </c>
    </row>
    <row r="23" spans="1:10" ht="15.75" x14ac:dyDescent="0.25">
      <c r="A23" s="152"/>
      <c r="B23" s="154" t="s">
        <v>30</v>
      </c>
      <c r="C23" s="156">
        <f>C12+C13+C14+C16+C17+C18+C19+C20+C21+C22</f>
        <v>15.75</v>
      </c>
      <c r="D23" s="156"/>
      <c r="E23" s="156"/>
      <c r="F23" s="81"/>
      <c r="G23" s="156"/>
      <c r="H23" s="156"/>
      <c r="I23" s="81"/>
      <c r="J23" s="171">
        <f>J12+J13+J14+J16+J17+J18+J19+J20+J21+J22</f>
        <v>95889.095000000001</v>
      </c>
    </row>
    <row r="24" spans="1:10" ht="16.5" thickBot="1" x14ac:dyDescent="0.3">
      <c r="A24" s="153"/>
      <c r="B24" s="155"/>
      <c r="C24" s="157"/>
      <c r="D24" s="157"/>
      <c r="E24" s="157"/>
      <c r="F24" s="82"/>
      <c r="G24" s="157"/>
      <c r="H24" s="157"/>
      <c r="I24" s="82"/>
      <c r="J24" s="172"/>
    </row>
    <row r="26" spans="1:10" s="132" customFormat="1" ht="17.25" customHeight="1" x14ac:dyDescent="0.25">
      <c r="B26" s="131" t="s">
        <v>182</v>
      </c>
      <c r="C26" s="131"/>
      <c r="D26" s="131"/>
      <c r="E26" s="131"/>
      <c r="F26" s="131" t="s">
        <v>209</v>
      </c>
      <c r="G26" s="131"/>
    </row>
    <row r="27" spans="1:10" s="132" customFormat="1" x14ac:dyDescent="0.25">
      <c r="B27" s="131" t="s">
        <v>183</v>
      </c>
      <c r="C27" s="131"/>
      <c r="D27" s="131"/>
      <c r="E27" s="131"/>
      <c r="F27" s="131" t="s">
        <v>184</v>
      </c>
      <c r="G27" s="131"/>
    </row>
    <row r="28" spans="1:10" s="132" customFormat="1" x14ac:dyDescent="0.25">
      <c r="B28" s="131" t="s">
        <v>185</v>
      </c>
      <c r="C28" s="131"/>
      <c r="D28" s="131"/>
      <c r="E28" s="131"/>
      <c r="F28" s="131"/>
      <c r="G28" s="131"/>
    </row>
    <row r="29" spans="1:10" ht="15.75" customHeight="1" x14ac:dyDescent="0.25">
      <c r="A29" s="80"/>
      <c r="B29" s="80"/>
      <c r="C29" s="80"/>
      <c r="D29" s="80"/>
      <c r="E29" s="80"/>
      <c r="F29" s="80"/>
      <c r="G29" s="80"/>
      <c r="H29" s="80"/>
      <c r="I29" s="80"/>
      <c r="J29" s="80"/>
    </row>
    <row r="30" spans="1:10" s="80" customFormat="1" x14ac:dyDescent="0.25"/>
    <row r="31" spans="1:10" s="80" customFormat="1" x14ac:dyDescent="0.25"/>
    <row r="32" spans="1:10" s="80" customFormat="1" x14ac:dyDescent="0.25">
      <c r="A32" s="9"/>
      <c r="B32" s="9"/>
      <c r="C32" s="9"/>
      <c r="D32" s="9"/>
      <c r="E32" s="9"/>
      <c r="F32"/>
      <c r="G32"/>
      <c r="H32"/>
      <c r="I32"/>
      <c r="J32"/>
    </row>
    <row r="33" spans="1:10" s="80" customFormat="1" x14ac:dyDescent="0.25">
      <c r="A33" s="9"/>
      <c r="B33" s="9"/>
      <c r="C33" s="9"/>
      <c r="D33" s="9"/>
      <c r="E33" s="9"/>
      <c r="F33"/>
      <c r="G33"/>
      <c r="H33"/>
      <c r="I33"/>
      <c r="J33"/>
    </row>
    <row r="34" spans="1:10" s="80" customFormat="1" x14ac:dyDescent="0.25">
      <c r="A34"/>
      <c r="B34" s="83"/>
      <c r="C34"/>
      <c r="D34"/>
      <c r="E34"/>
      <c r="F34"/>
      <c r="G34"/>
      <c r="H34"/>
      <c r="I34"/>
      <c r="J34"/>
    </row>
    <row r="35" spans="1:10" s="80" customFormat="1" x14ac:dyDescent="0.25">
      <c r="A35"/>
      <c r="B35" s="83"/>
      <c r="C35"/>
      <c r="D35"/>
      <c r="E35"/>
      <c r="F35"/>
      <c r="G35"/>
      <c r="H35"/>
      <c r="I35"/>
      <c r="J35"/>
    </row>
  </sheetData>
  <mergeCells count="34">
    <mergeCell ref="J23:J24"/>
    <mergeCell ref="A23:A24"/>
    <mergeCell ref="B23:B24"/>
    <mergeCell ref="C23:C24"/>
    <mergeCell ref="D23:D24"/>
    <mergeCell ref="E23:E24"/>
    <mergeCell ref="G23:G24"/>
    <mergeCell ref="H23:H24"/>
    <mergeCell ref="G14:G15"/>
    <mergeCell ref="H14:H15"/>
    <mergeCell ref="I14:I15"/>
    <mergeCell ref="J14:J15"/>
    <mergeCell ref="F10:F11"/>
    <mergeCell ref="I10:I11"/>
    <mergeCell ref="A14:A15"/>
    <mergeCell ref="C14:C15"/>
    <mergeCell ref="D14:D15"/>
    <mergeCell ref="E14:E15"/>
    <mergeCell ref="F14:F15"/>
    <mergeCell ref="H3:I3"/>
    <mergeCell ref="A6:I6"/>
    <mergeCell ref="G1:I1"/>
    <mergeCell ref="G2:I2"/>
    <mergeCell ref="J10:J11"/>
    <mergeCell ref="A5:I5"/>
    <mergeCell ref="A8:I8"/>
    <mergeCell ref="A10:A11"/>
    <mergeCell ref="B10:B11"/>
    <mergeCell ref="C10:C11"/>
    <mergeCell ref="D10:D11"/>
    <mergeCell ref="E10:E11"/>
    <mergeCell ref="G10:G11"/>
    <mergeCell ref="H10:H11"/>
    <mergeCell ref="A7:I7"/>
  </mergeCells>
  <pageMargins left="0.7" right="0.7" top="0.75" bottom="0.75" header="0.3" footer="0.3"/>
  <pageSetup paperSize="9" scale="81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workbookViewId="0">
      <selection activeCell="A19" sqref="A19"/>
    </sheetView>
  </sheetViews>
  <sheetFormatPr defaultRowHeight="15" x14ac:dyDescent="0.25"/>
  <cols>
    <col min="1" max="1" width="4.42578125" customWidth="1"/>
    <col min="2" max="2" width="25.140625" style="9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9.5" customHeight="1" x14ac:dyDescent="0.25">
      <c r="B1" s="126" t="s">
        <v>223</v>
      </c>
      <c r="C1" s="127"/>
      <c r="D1" s="127"/>
      <c r="F1" s="1"/>
      <c r="G1" s="170" t="s">
        <v>243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7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7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34.5" customHeight="1" x14ac:dyDescent="0.25">
      <c r="A7" s="169" t="s">
        <v>81</v>
      </c>
      <c r="B7" s="169"/>
      <c r="C7" s="169"/>
      <c r="D7" s="169"/>
      <c r="E7" s="169"/>
      <c r="F7" s="169"/>
      <c r="G7" s="169"/>
      <c r="H7" s="169"/>
      <c r="I7" s="169"/>
    </row>
    <row r="8" spans="1:10" ht="22.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88">
        <v>1</v>
      </c>
      <c r="B11" s="23" t="s">
        <v>82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f>I11*C11</f>
        <v>9851.27</v>
      </c>
    </row>
    <row r="12" spans="1:10" ht="2.25" customHeight="1" x14ac:dyDescent="0.25">
      <c r="A12" s="152">
        <v>2</v>
      </c>
      <c r="B12" s="25"/>
      <c r="C12" s="156">
        <v>4</v>
      </c>
      <c r="D12" s="156">
        <v>6461</v>
      </c>
      <c r="E12" s="156">
        <f>D12*10%</f>
        <v>646.1</v>
      </c>
      <c r="F12" s="156">
        <f t="shared" ref="F12" si="0">D12+E12</f>
        <v>7107.1</v>
      </c>
      <c r="G12" s="156">
        <f>F12*30%</f>
        <v>2132.13</v>
      </c>
      <c r="H12" s="156"/>
      <c r="I12" s="156">
        <f>F12+G12</f>
        <v>9239.23</v>
      </c>
      <c r="J12" s="171">
        <f>C12*I12</f>
        <v>36956.92</v>
      </c>
    </row>
    <row r="13" spans="1:10" ht="18" customHeight="1" thickBot="1" x14ac:dyDescent="0.3">
      <c r="A13" s="153"/>
      <c r="B13" s="23" t="s">
        <v>83</v>
      </c>
      <c r="C13" s="157"/>
      <c r="D13" s="157"/>
      <c r="E13" s="157"/>
      <c r="F13" s="157"/>
      <c r="G13" s="157"/>
      <c r="H13" s="157"/>
      <c r="I13" s="157"/>
      <c r="J13" s="172"/>
    </row>
    <row r="14" spans="1:10" ht="16.5" thickBot="1" x14ac:dyDescent="0.3">
      <c r="A14" s="88">
        <v>3</v>
      </c>
      <c r="B14" s="23" t="s">
        <v>84</v>
      </c>
      <c r="C14" s="17">
        <v>0.5</v>
      </c>
      <c r="D14" s="17">
        <v>6461</v>
      </c>
      <c r="E14" s="17">
        <f t="shared" ref="E14" si="1">D14*10%</f>
        <v>646.1</v>
      </c>
      <c r="F14" s="17">
        <f t="shared" ref="F14" si="2">D14+E14</f>
        <v>7107.1</v>
      </c>
      <c r="G14" s="17">
        <f t="shared" ref="G14" si="3">F14*30%</f>
        <v>2132.13</v>
      </c>
      <c r="H14" s="17"/>
      <c r="I14" s="17">
        <f t="shared" ref="I14" si="4">F14+G14</f>
        <v>9239.23</v>
      </c>
      <c r="J14" s="15">
        <f t="shared" ref="J14" si="5">I14*C14</f>
        <v>4619.6149999999998</v>
      </c>
    </row>
    <row r="15" spans="1:10" ht="15" customHeight="1" thickBot="1" x14ac:dyDescent="0.3">
      <c r="A15" s="88"/>
      <c r="B15" s="23"/>
      <c r="C15" s="17"/>
      <c r="D15" s="17"/>
      <c r="E15" s="17"/>
      <c r="F15" s="17"/>
      <c r="G15" s="17"/>
      <c r="H15" s="19"/>
      <c r="I15" s="19"/>
      <c r="J15" s="15"/>
    </row>
    <row r="16" spans="1:10" ht="16.5" thickBot="1" x14ac:dyDescent="0.3">
      <c r="A16" s="88"/>
      <c r="B16" s="23"/>
      <c r="C16" s="17"/>
      <c r="D16" s="17"/>
      <c r="E16" s="17"/>
      <c r="F16" s="17"/>
      <c r="G16" s="17"/>
      <c r="H16" s="19"/>
      <c r="I16" s="19"/>
      <c r="J16" s="15"/>
    </row>
    <row r="17" spans="1:10" ht="16.5" customHeight="1" thickBot="1" x14ac:dyDescent="0.3">
      <c r="A17" s="88"/>
      <c r="B17" s="23"/>
      <c r="C17" s="17"/>
      <c r="D17" s="17"/>
      <c r="E17" s="17"/>
      <c r="F17" s="17"/>
      <c r="G17" s="17"/>
      <c r="H17" s="19"/>
      <c r="I17" s="19"/>
      <c r="J17" s="15"/>
    </row>
    <row r="18" spans="1:10" ht="12.75" customHeight="1" thickBot="1" x14ac:dyDescent="0.3">
      <c r="A18" s="88"/>
      <c r="B18" s="23"/>
      <c r="C18" s="17"/>
      <c r="D18" s="22"/>
      <c r="E18" s="17"/>
      <c r="F18" s="17"/>
      <c r="G18" s="17"/>
      <c r="H18" s="19"/>
      <c r="I18" s="19"/>
      <c r="J18" s="15"/>
    </row>
    <row r="19" spans="1:10" ht="16.5" thickBot="1" x14ac:dyDescent="0.3">
      <c r="A19" s="88"/>
      <c r="B19" s="23"/>
      <c r="C19" s="17"/>
      <c r="D19" s="95"/>
      <c r="E19" s="17"/>
      <c r="F19" s="17"/>
      <c r="G19" s="17"/>
      <c r="H19" s="19"/>
      <c r="I19" s="19"/>
      <c r="J19" s="15"/>
    </row>
    <row r="20" spans="1:10" ht="15.75" x14ac:dyDescent="0.25">
      <c r="A20" s="152"/>
      <c r="B20" s="154" t="s">
        <v>30</v>
      </c>
      <c r="C20" s="156">
        <f>C11+C12+C14+C15+C16+C17+C18+C19</f>
        <v>5.5</v>
      </c>
      <c r="D20" s="156"/>
      <c r="E20" s="156"/>
      <c r="F20" s="86"/>
      <c r="G20" s="156"/>
      <c r="H20" s="156"/>
      <c r="I20" s="86"/>
      <c r="J20" s="171">
        <f>J11+J12+J14+J15+J16+J17+J18+J19</f>
        <v>51427.805</v>
      </c>
    </row>
    <row r="21" spans="1:10" ht="16.5" thickBot="1" x14ac:dyDescent="0.3">
      <c r="A21" s="153"/>
      <c r="B21" s="155"/>
      <c r="C21" s="157"/>
      <c r="D21" s="157"/>
      <c r="E21" s="157"/>
      <c r="F21" s="87"/>
      <c r="G21" s="157"/>
      <c r="H21" s="157"/>
      <c r="I21" s="87"/>
      <c r="J21" s="172"/>
    </row>
    <row r="23" spans="1:10" s="132" customFormat="1" ht="17.25" customHeight="1" x14ac:dyDescent="0.25">
      <c r="B23" s="131" t="s">
        <v>182</v>
      </c>
      <c r="C23" s="131"/>
      <c r="D23" s="131"/>
      <c r="E23" s="131"/>
      <c r="F23" s="131" t="s">
        <v>213</v>
      </c>
      <c r="G23" s="131"/>
    </row>
    <row r="24" spans="1:10" s="132" customFormat="1" x14ac:dyDescent="0.25">
      <c r="B24" s="131" t="s">
        <v>183</v>
      </c>
      <c r="C24" s="131"/>
      <c r="D24" s="131"/>
      <c r="E24" s="131"/>
      <c r="F24" s="131" t="s">
        <v>184</v>
      </c>
      <c r="G24" s="131"/>
    </row>
    <row r="25" spans="1:10" s="132" customFormat="1" x14ac:dyDescent="0.25">
      <c r="B25" s="131" t="s">
        <v>185</v>
      </c>
      <c r="C25" s="131"/>
      <c r="D25" s="131"/>
      <c r="E25" s="131"/>
      <c r="F25" s="131" t="s">
        <v>219</v>
      </c>
      <c r="G25" s="131"/>
    </row>
    <row r="26" spans="1:10" ht="15.75" customHeight="1" x14ac:dyDescent="0.25">
      <c r="A26" s="92"/>
      <c r="B26" s="92"/>
      <c r="C26" s="92"/>
      <c r="D26" s="92"/>
      <c r="E26" s="92"/>
      <c r="F26" s="92"/>
      <c r="G26" s="92"/>
      <c r="H26" s="92"/>
      <c r="I26" s="92"/>
      <c r="J26" s="92"/>
    </row>
    <row r="27" spans="1:10" s="92" customFormat="1" x14ac:dyDescent="0.25"/>
    <row r="28" spans="1:10" s="92" customFormat="1" x14ac:dyDescent="0.25"/>
    <row r="29" spans="1:10" s="92" customFormat="1" x14ac:dyDescent="0.25">
      <c r="A29" s="9"/>
      <c r="B29" s="9"/>
      <c r="C29" s="9"/>
      <c r="D29" s="9"/>
      <c r="E29" s="9"/>
      <c r="F29"/>
      <c r="G29"/>
      <c r="H29"/>
      <c r="I29"/>
      <c r="J29"/>
    </row>
    <row r="30" spans="1:10" s="92" customFormat="1" x14ac:dyDescent="0.25">
      <c r="A30" s="9"/>
      <c r="B30" s="9"/>
      <c r="C30" s="9"/>
      <c r="D30" s="9"/>
      <c r="E30" s="9"/>
      <c r="F30"/>
      <c r="G30"/>
      <c r="H30"/>
      <c r="I30"/>
      <c r="J30"/>
    </row>
    <row r="31" spans="1:10" s="92" customFormat="1" x14ac:dyDescent="0.25">
      <c r="A31"/>
      <c r="B31" s="91"/>
      <c r="C31"/>
      <c r="D31"/>
      <c r="E31"/>
      <c r="F31"/>
      <c r="G31"/>
      <c r="H31"/>
      <c r="I31"/>
      <c r="J31"/>
    </row>
    <row r="32" spans="1:10" s="92" customFormat="1" x14ac:dyDescent="0.25">
      <c r="A32"/>
      <c r="B32" s="91"/>
      <c r="C32"/>
      <c r="D32"/>
      <c r="E32"/>
      <c r="F32"/>
      <c r="G32"/>
      <c r="H32"/>
      <c r="I32"/>
      <c r="J32"/>
    </row>
  </sheetData>
  <mergeCells count="33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A12:A13"/>
    <mergeCell ref="C12:C13"/>
    <mergeCell ref="D12:D13"/>
    <mergeCell ref="E12:E13"/>
    <mergeCell ref="F12:F13"/>
    <mergeCell ref="G12:G13"/>
    <mergeCell ref="H12:H13"/>
    <mergeCell ref="I12:I13"/>
    <mergeCell ref="J12:J13"/>
    <mergeCell ref="G20:G21"/>
    <mergeCell ref="H20:H21"/>
    <mergeCell ref="J20:J21"/>
    <mergeCell ref="A20:A21"/>
    <mergeCell ref="B20:B21"/>
    <mergeCell ref="C20:C21"/>
    <mergeCell ref="D20:D21"/>
    <mergeCell ref="E20:E21"/>
  </mergeCells>
  <pageMargins left="0.7" right="0.7" top="0.75" bottom="0.75" header="0.3" footer="0.3"/>
  <pageSetup paperSize="9" scale="8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opLeftCell="A8" workbookViewId="0">
      <selection activeCell="N36" sqref="N36"/>
    </sheetView>
  </sheetViews>
  <sheetFormatPr defaultRowHeight="15" x14ac:dyDescent="0.25"/>
  <cols>
    <col min="1" max="1" width="4.42578125" customWidth="1"/>
    <col min="2" max="2" width="25.140625" style="11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1.28515625" customWidth="1"/>
    <col min="8" max="8" width="9.140625" customWidth="1"/>
    <col min="9" max="9" width="10.28515625" customWidth="1"/>
    <col min="10" max="10" width="13.28515625" customWidth="1"/>
  </cols>
  <sheetData>
    <row r="1" spans="1:10" ht="67.5" customHeight="1" x14ac:dyDescent="0.25">
      <c r="B1" s="126" t="s">
        <v>223</v>
      </c>
      <c r="C1" s="127"/>
      <c r="D1" s="127"/>
      <c r="F1" s="1"/>
      <c r="G1" s="170" t="s">
        <v>225</v>
      </c>
      <c r="H1" s="170"/>
      <c r="I1" s="170"/>
    </row>
    <row r="2" spans="1:10" ht="15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1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129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13">
        <v>1</v>
      </c>
      <c r="B11" s="6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14"/>
      <c r="B12" s="154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14">
        <v>2</v>
      </c>
      <c r="B13" s="167"/>
      <c r="C13" s="18">
        <v>1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9357.92</v>
      </c>
    </row>
    <row r="14" spans="1:10" ht="16.5" thickBot="1" x14ac:dyDescent="0.3">
      <c r="A14" s="14"/>
      <c r="B14" s="155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4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67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55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13">
        <v>4</v>
      </c>
      <c r="B18" s="6" t="s">
        <v>9</v>
      </c>
      <c r="C18" s="17">
        <v>0.5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4046.9</v>
      </c>
    </row>
    <row r="19" spans="1:10" ht="30.75" thickBot="1" x14ac:dyDescent="0.3">
      <c r="A19" s="13">
        <v>5</v>
      </c>
      <c r="B19" s="6" t="s">
        <v>10</v>
      </c>
      <c r="C19" s="17">
        <v>1</v>
      </c>
      <c r="D19" s="17">
        <v>4379</v>
      </c>
      <c r="E19" s="17"/>
      <c r="F19" s="17">
        <f t="shared" ref="F19:F22" si="0">D19+E19</f>
        <v>4379</v>
      </c>
      <c r="G19" s="17"/>
      <c r="H19" s="17"/>
      <c r="I19" s="17"/>
      <c r="J19" s="15">
        <f>D19*C19</f>
        <v>4379</v>
      </c>
    </row>
    <row r="20" spans="1:10" ht="16.5" customHeight="1" x14ac:dyDescent="0.25">
      <c r="A20" s="152">
        <v>6</v>
      </c>
      <c r="B20" s="7" t="s">
        <v>11</v>
      </c>
      <c r="C20" s="156">
        <v>0.75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6929.4224999999997</v>
      </c>
    </row>
    <row r="21" spans="1:10" ht="5.25" customHeight="1" thickBot="1" x14ac:dyDescent="0.3">
      <c r="A21" s="153"/>
      <c r="B21" s="6"/>
      <c r="C21" s="157"/>
      <c r="D21" s="157"/>
      <c r="E21" s="157"/>
      <c r="F21" s="157"/>
      <c r="G21" s="157"/>
      <c r="H21" s="157"/>
      <c r="I21" s="157"/>
      <c r="J21" s="172"/>
    </row>
    <row r="22" spans="1:10" ht="21" customHeight="1" thickBot="1" x14ac:dyDescent="0.3">
      <c r="A22" s="13">
        <v>7</v>
      </c>
      <c r="B22" s="6" t="s">
        <v>31</v>
      </c>
      <c r="C22" s="17">
        <v>0.5</v>
      </c>
      <c r="D22" s="17">
        <v>6461</v>
      </c>
      <c r="E22" s="17">
        <f>D22*10%</f>
        <v>646.1</v>
      </c>
      <c r="F22" s="17">
        <f t="shared" si="0"/>
        <v>7107.1</v>
      </c>
      <c r="G22" s="17">
        <f>F22*30%</f>
        <v>2132.13</v>
      </c>
      <c r="H22" s="17"/>
      <c r="I22" s="17">
        <f>F22+G22</f>
        <v>9239.23</v>
      </c>
      <c r="J22" s="15">
        <f>I22*C22</f>
        <v>4619.6149999999998</v>
      </c>
    </row>
    <row r="23" spans="1:10" ht="16.5" thickBot="1" x14ac:dyDescent="0.3">
      <c r="A23" s="13">
        <v>8</v>
      </c>
      <c r="B23" s="6" t="s">
        <v>13</v>
      </c>
      <c r="C23" s="17">
        <v>1</v>
      </c>
      <c r="D23" s="17">
        <v>3631</v>
      </c>
      <c r="E23" s="17"/>
      <c r="F23" s="17"/>
      <c r="G23" s="17">
        <f t="shared" ref="G23:G36" si="1">F23*30%</f>
        <v>0</v>
      </c>
      <c r="H23" s="17"/>
      <c r="I23" s="17">
        <f>D23+E21+G23</f>
        <v>3631</v>
      </c>
      <c r="J23" s="15">
        <f>C23*I23</f>
        <v>3631</v>
      </c>
    </row>
    <row r="24" spans="1:10" ht="16.5" thickBot="1" x14ac:dyDescent="0.3">
      <c r="A24" s="13">
        <v>10</v>
      </c>
      <c r="B24" s="6" t="s">
        <v>14</v>
      </c>
      <c r="C24" s="17">
        <v>0.5</v>
      </c>
      <c r="D24" s="17">
        <v>5260</v>
      </c>
      <c r="E24" s="17"/>
      <c r="F24" s="17">
        <f>D24+E24</f>
        <v>5260</v>
      </c>
      <c r="G24" s="17">
        <f t="shared" si="1"/>
        <v>1578</v>
      </c>
      <c r="H24" s="17"/>
      <c r="I24" s="17">
        <f>F24+G24</f>
        <v>6838</v>
      </c>
      <c r="J24" s="15">
        <f t="shared" ref="J24:J36" si="2">C24*I24</f>
        <v>3419</v>
      </c>
    </row>
    <row r="25" spans="1:10" ht="16.5" thickBot="1" x14ac:dyDescent="0.3">
      <c r="A25" s="13">
        <v>11</v>
      </c>
      <c r="B25" s="6" t="s">
        <v>32</v>
      </c>
      <c r="C25" s="17">
        <v>0.5</v>
      </c>
      <c r="D25" s="17">
        <v>6461</v>
      </c>
      <c r="E25" s="17">
        <f>D25*10%</f>
        <v>646.1</v>
      </c>
      <c r="F25" s="17">
        <f>D25+E25</f>
        <v>7107.1</v>
      </c>
      <c r="G25" s="17">
        <f t="shared" si="1"/>
        <v>2132.13</v>
      </c>
      <c r="H25" s="17"/>
      <c r="I25" s="17">
        <f>F25+G25</f>
        <v>9239.23</v>
      </c>
      <c r="J25" s="15">
        <f t="shared" si="2"/>
        <v>4619.6149999999998</v>
      </c>
    </row>
    <row r="26" spans="1:10" ht="45.75" thickBot="1" x14ac:dyDescent="0.3">
      <c r="A26" s="13">
        <v>12</v>
      </c>
      <c r="B26" s="6" t="s">
        <v>17</v>
      </c>
      <c r="C26" s="17">
        <v>0.75</v>
      </c>
      <c r="D26" s="17">
        <v>3631</v>
      </c>
      <c r="E26" s="17"/>
      <c r="F26" s="17"/>
      <c r="G26" s="17">
        <f t="shared" si="1"/>
        <v>0</v>
      </c>
      <c r="H26" s="17"/>
      <c r="I26" s="17"/>
      <c r="J26" s="15">
        <f>D26*C26</f>
        <v>2723.25</v>
      </c>
    </row>
    <row r="27" spans="1:10" ht="16.5" thickBot="1" x14ac:dyDescent="0.3">
      <c r="A27" s="13">
        <v>13</v>
      </c>
      <c r="B27" s="6" t="s">
        <v>19</v>
      </c>
      <c r="C27" s="17">
        <v>1</v>
      </c>
      <c r="D27" s="17">
        <v>4619</v>
      </c>
      <c r="E27" s="17"/>
      <c r="F27" s="17"/>
      <c r="G27" s="17">
        <f>D27*30%</f>
        <v>1385.7</v>
      </c>
      <c r="H27" s="17"/>
      <c r="I27" s="17">
        <f>D27+G27</f>
        <v>6004.7</v>
      </c>
      <c r="J27" s="15">
        <f t="shared" si="2"/>
        <v>6004.7</v>
      </c>
    </row>
    <row r="28" spans="1:10" ht="16.5" thickBot="1" x14ac:dyDescent="0.3">
      <c r="A28" s="13">
        <v>14</v>
      </c>
      <c r="B28" s="6" t="s">
        <v>20</v>
      </c>
      <c r="C28" s="17">
        <v>1</v>
      </c>
      <c r="D28" s="17">
        <v>3872</v>
      </c>
      <c r="E28" s="17"/>
      <c r="F28" s="17"/>
      <c r="G28" s="17">
        <f t="shared" si="1"/>
        <v>0</v>
      </c>
      <c r="H28" s="19">
        <f>D28*12%</f>
        <v>464.64</v>
      </c>
      <c r="I28" s="19">
        <f>D28+H28</f>
        <v>4336.6400000000003</v>
      </c>
      <c r="J28" s="15">
        <f t="shared" si="2"/>
        <v>4336.6400000000003</v>
      </c>
    </row>
    <row r="29" spans="1:10" ht="16.5" thickBot="1" x14ac:dyDescent="0.3">
      <c r="A29" s="13">
        <v>15</v>
      </c>
      <c r="B29" s="6" t="s">
        <v>21</v>
      </c>
      <c r="C29" s="17">
        <v>1</v>
      </c>
      <c r="D29" s="22">
        <v>2670</v>
      </c>
      <c r="E29" s="17"/>
      <c r="F29" s="17"/>
      <c r="G29" s="17">
        <f t="shared" si="1"/>
        <v>0</v>
      </c>
      <c r="H29" s="19">
        <f>D29*12%</f>
        <v>320.39999999999998</v>
      </c>
      <c r="I29" s="19">
        <f>D29+H29</f>
        <v>2990.4</v>
      </c>
      <c r="J29" s="15">
        <f t="shared" si="2"/>
        <v>2990.4</v>
      </c>
    </row>
    <row r="30" spans="1:10" ht="16.5" thickBot="1" x14ac:dyDescent="0.3">
      <c r="A30" s="13">
        <v>16</v>
      </c>
      <c r="B30" s="6" t="s">
        <v>22</v>
      </c>
      <c r="C30" s="17">
        <v>0.5</v>
      </c>
      <c r="D30" s="17">
        <v>2670</v>
      </c>
      <c r="E30" s="17"/>
      <c r="F30" s="17"/>
      <c r="G30" s="17">
        <f t="shared" si="1"/>
        <v>0</v>
      </c>
      <c r="H30" s="19"/>
      <c r="I30" s="19"/>
      <c r="J30" s="15">
        <f>D30*C30</f>
        <v>1335</v>
      </c>
    </row>
    <row r="31" spans="1:10" ht="16.5" thickBot="1" x14ac:dyDescent="0.3">
      <c r="A31" s="13">
        <v>17</v>
      </c>
      <c r="B31" s="6" t="s">
        <v>23</v>
      </c>
      <c r="C31" s="17">
        <v>1</v>
      </c>
      <c r="D31" s="17">
        <v>2670</v>
      </c>
      <c r="E31" s="17"/>
      <c r="F31" s="17"/>
      <c r="G31" s="17">
        <f t="shared" si="1"/>
        <v>0</v>
      </c>
      <c r="H31" s="19"/>
      <c r="I31" s="19"/>
      <c r="J31" s="15">
        <f>2670*C31</f>
        <v>2670</v>
      </c>
    </row>
    <row r="32" spans="1:10" ht="30.75" thickBot="1" x14ac:dyDescent="0.3">
      <c r="A32" s="13">
        <v>18</v>
      </c>
      <c r="B32" s="6" t="s">
        <v>24</v>
      </c>
      <c r="C32" s="17">
        <v>3</v>
      </c>
      <c r="D32" s="17">
        <v>2670</v>
      </c>
      <c r="E32" s="17"/>
      <c r="F32" s="17"/>
      <c r="G32" s="17">
        <f t="shared" si="1"/>
        <v>0</v>
      </c>
      <c r="H32" s="19">
        <f>D32*10%</f>
        <v>267</v>
      </c>
      <c r="I32" s="19">
        <f>D32+H32</f>
        <v>2937</v>
      </c>
      <c r="J32" s="15">
        <f t="shared" si="2"/>
        <v>8811</v>
      </c>
    </row>
    <row r="33" spans="1:10" ht="16.5" thickBot="1" x14ac:dyDescent="0.3">
      <c r="A33" s="13">
        <v>19</v>
      </c>
      <c r="B33" s="6" t="s">
        <v>25</v>
      </c>
      <c r="C33" s="17">
        <v>0.5</v>
      </c>
      <c r="D33" s="17">
        <v>6461</v>
      </c>
      <c r="E33" s="17">
        <f>D33*10%</f>
        <v>646.1</v>
      </c>
      <c r="F33" s="17">
        <f>D33+E33</f>
        <v>7107.1</v>
      </c>
      <c r="G33" s="17">
        <f t="shared" si="1"/>
        <v>2132.13</v>
      </c>
      <c r="H33" s="19"/>
      <c r="I33" s="19">
        <f>F33+G33</f>
        <v>9239.23</v>
      </c>
      <c r="J33" s="15">
        <f t="shared" si="2"/>
        <v>4619.6149999999998</v>
      </c>
    </row>
    <row r="34" spans="1:10" ht="30.75" thickBot="1" x14ac:dyDescent="0.3">
      <c r="A34" s="13">
        <v>20</v>
      </c>
      <c r="B34" s="6" t="s">
        <v>26</v>
      </c>
      <c r="C34" s="17">
        <v>1.5</v>
      </c>
      <c r="D34" s="17">
        <v>6461</v>
      </c>
      <c r="E34" s="17">
        <v>646</v>
      </c>
      <c r="F34" s="17">
        <f>D34+E34</f>
        <v>7107</v>
      </c>
      <c r="G34" s="17">
        <f t="shared" si="1"/>
        <v>2132.1</v>
      </c>
      <c r="H34" s="19"/>
      <c r="I34" s="19">
        <f>F34+G34</f>
        <v>9239.1</v>
      </c>
      <c r="J34" s="15">
        <f t="shared" si="2"/>
        <v>13858.650000000001</v>
      </c>
    </row>
    <row r="35" spans="1:10" ht="15.75" customHeight="1" thickBot="1" x14ac:dyDescent="0.3">
      <c r="A35" s="13">
        <v>21</v>
      </c>
      <c r="B35" s="6" t="s">
        <v>27</v>
      </c>
      <c r="C35" s="17">
        <v>0.25</v>
      </c>
      <c r="D35" s="17">
        <v>5660</v>
      </c>
      <c r="E35" s="17">
        <v>566</v>
      </c>
      <c r="F35" s="17">
        <f>D35+E35</f>
        <v>6226</v>
      </c>
      <c r="G35" s="17">
        <f t="shared" si="1"/>
        <v>1867.8</v>
      </c>
      <c r="H35" s="19"/>
      <c r="I35" s="19">
        <f>F35+G35</f>
        <v>8093.8</v>
      </c>
      <c r="J35" s="15">
        <f t="shared" si="2"/>
        <v>2023.45</v>
      </c>
    </row>
    <row r="36" spans="1:10" ht="15.75" customHeight="1" thickBot="1" x14ac:dyDescent="0.3">
      <c r="A36" s="13">
        <v>22</v>
      </c>
      <c r="B36" s="6" t="s">
        <v>28</v>
      </c>
      <c r="C36" s="17">
        <v>1</v>
      </c>
      <c r="D36" s="17">
        <v>3631</v>
      </c>
      <c r="E36" s="17"/>
      <c r="F36" s="17"/>
      <c r="G36" s="17">
        <f t="shared" si="1"/>
        <v>0</v>
      </c>
      <c r="H36" s="19">
        <f>D36*10%</f>
        <v>363.1</v>
      </c>
      <c r="I36" s="19">
        <f>D36+H36</f>
        <v>3994.1</v>
      </c>
      <c r="J36" s="15">
        <f t="shared" si="2"/>
        <v>3994.1</v>
      </c>
    </row>
    <row r="37" spans="1:10" s="12" customFormat="1" ht="15.75" x14ac:dyDescent="0.25">
      <c r="A37" s="152"/>
      <c r="B37" s="154" t="s">
        <v>30</v>
      </c>
      <c r="C37" s="156">
        <f>SUM(C11:C36)</f>
        <v>18.75</v>
      </c>
      <c r="D37" s="156"/>
      <c r="E37" s="156"/>
      <c r="F37" s="20"/>
      <c r="G37" s="156"/>
      <c r="H37" s="156"/>
      <c r="I37" s="20"/>
      <c r="J37" s="171">
        <f>SUM(J11:J36)</f>
        <v>108899.2375</v>
      </c>
    </row>
    <row r="38" spans="1:10" s="12" customFormat="1" ht="16.5" thickBot="1" x14ac:dyDescent="0.3">
      <c r="A38" s="153"/>
      <c r="B38" s="155"/>
      <c r="C38" s="157"/>
      <c r="D38" s="157"/>
      <c r="E38" s="157"/>
      <c r="F38" s="21"/>
      <c r="G38" s="157"/>
      <c r="H38" s="157"/>
      <c r="I38" s="21"/>
      <c r="J38" s="172"/>
    </row>
    <row r="39" spans="1:10" s="12" customFormat="1" x14ac:dyDescent="0.25">
      <c r="A39"/>
      <c r="B39" s="11"/>
      <c r="C39"/>
      <c r="D39"/>
      <c r="E39"/>
      <c r="F39"/>
      <c r="G39"/>
      <c r="H39"/>
      <c r="I39"/>
      <c r="J39"/>
    </row>
    <row r="40" spans="1:10" s="130" customFormat="1" x14ac:dyDescent="0.25">
      <c r="B40" s="131" t="s">
        <v>182</v>
      </c>
      <c r="C40" s="131"/>
      <c r="D40" s="131"/>
      <c r="E40" s="131"/>
      <c r="F40" s="131" t="s">
        <v>189</v>
      </c>
      <c r="G40" s="131"/>
    </row>
    <row r="41" spans="1:10" s="130" customFormat="1" x14ac:dyDescent="0.25">
      <c r="B41" s="131" t="s">
        <v>183</v>
      </c>
      <c r="C41" s="131"/>
      <c r="D41" s="131"/>
      <c r="E41" s="131"/>
      <c r="F41" s="131" t="s">
        <v>184</v>
      </c>
      <c r="G41" s="131"/>
    </row>
    <row r="42" spans="1:10" s="130" customFormat="1" x14ac:dyDescent="0.25">
      <c r="B42" s="131" t="s">
        <v>185</v>
      </c>
      <c r="C42" s="131"/>
      <c r="D42" s="131"/>
      <c r="E42" s="131"/>
      <c r="F42" s="131"/>
      <c r="G42" s="131"/>
    </row>
    <row r="43" spans="1:10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5">
      <c r="A46" s="9"/>
      <c r="B46" s="9"/>
      <c r="C46" s="9"/>
      <c r="D46" s="9"/>
      <c r="E46" s="9"/>
    </row>
    <row r="47" spans="1:10" x14ac:dyDescent="0.25">
      <c r="A47" s="9"/>
      <c r="B47" s="9"/>
      <c r="C47" s="9"/>
      <c r="D47" s="9"/>
      <c r="E47" s="9"/>
    </row>
  </sheetData>
  <mergeCells count="44">
    <mergeCell ref="I20:I21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A6:I6"/>
    <mergeCell ref="G1:I1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G2:I2"/>
    <mergeCell ref="H3:I3"/>
    <mergeCell ref="J20:J21"/>
    <mergeCell ref="A37:A38"/>
    <mergeCell ref="B37:B38"/>
    <mergeCell ref="C37:C38"/>
    <mergeCell ref="D37:D38"/>
    <mergeCell ref="E37:E38"/>
    <mergeCell ref="G37:G38"/>
    <mergeCell ref="H37:H38"/>
    <mergeCell ref="J37:J38"/>
    <mergeCell ref="A20:A21"/>
    <mergeCell ref="C20:C21"/>
    <mergeCell ref="D20:D21"/>
    <mergeCell ref="E20:E21"/>
    <mergeCell ref="F20:F21"/>
    <mergeCell ref="G20:G21"/>
    <mergeCell ref="H20:H21"/>
  </mergeCells>
  <pageMargins left="0.7" right="0.7" top="0.75" bottom="0.75" header="0.3" footer="0.3"/>
  <pageSetup paperSize="9" scale="77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opLeftCell="A7" workbookViewId="0">
      <selection activeCell="R18" sqref="R18"/>
    </sheetView>
  </sheetViews>
  <sheetFormatPr defaultRowHeight="15" x14ac:dyDescent="0.25"/>
  <cols>
    <col min="1" max="1" width="4.42578125" customWidth="1"/>
    <col min="2" max="2" width="23.42578125" style="91" customWidth="1"/>
    <col min="3" max="3" width="8.5703125" customWidth="1"/>
    <col min="4" max="4" width="9.28515625" bestFit="1" customWidth="1"/>
    <col min="5" max="5" width="8.5703125" customWidth="1"/>
    <col min="6" max="6" width="7.42578125" customWidth="1"/>
    <col min="7" max="7" width="8.42578125" customWidth="1"/>
    <col min="8" max="8" width="9.28515625" customWidth="1"/>
    <col min="9" max="9" width="8.7109375" customWidth="1"/>
    <col min="10" max="10" width="7.28515625" customWidth="1"/>
    <col min="11" max="11" width="6.140625" customWidth="1"/>
  </cols>
  <sheetData>
    <row r="1" spans="1:12" ht="87.75" customHeight="1" x14ac:dyDescent="0.25">
      <c r="B1" s="126" t="s">
        <v>223</v>
      </c>
      <c r="C1" s="127"/>
      <c r="D1" s="127"/>
      <c r="F1" s="1"/>
      <c r="G1" s="170" t="s">
        <v>244</v>
      </c>
      <c r="H1" s="170"/>
      <c r="I1" s="170"/>
    </row>
    <row r="2" spans="1:12" ht="39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2" ht="28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2" x14ac:dyDescent="0.25">
      <c r="B4" s="126" t="s">
        <v>221</v>
      </c>
      <c r="C4" s="127"/>
      <c r="D4" s="127"/>
      <c r="F4" s="9"/>
      <c r="G4" s="9"/>
      <c r="H4" s="125"/>
      <c r="I4" s="125"/>
    </row>
    <row r="5" spans="1:12" ht="20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2" ht="15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2" ht="29.25" customHeight="1" x14ac:dyDescent="0.25">
      <c r="A7" s="169" t="s">
        <v>90</v>
      </c>
      <c r="B7" s="169"/>
      <c r="C7" s="169"/>
      <c r="D7" s="169"/>
      <c r="E7" s="169"/>
      <c r="F7" s="169"/>
      <c r="G7" s="169"/>
      <c r="H7" s="169"/>
      <c r="I7" s="169"/>
    </row>
    <row r="8" spans="1:12" ht="23.25" customHeight="1" thickBot="1" x14ac:dyDescent="0.3"/>
    <row r="9" spans="1:12" ht="25.5" customHeight="1" x14ac:dyDescent="0.25">
      <c r="A9" s="152"/>
      <c r="B9" s="159"/>
      <c r="C9" s="190" t="s">
        <v>2</v>
      </c>
      <c r="D9" s="161" t="s">
        <v>3</v>
      </c>
      <c r="E9" s="190" t="s">
        <v>4</v>
      </c>
      <c r="F9" s="123"/>
      <c r="G9" s="190" t="s">
        <v>88</v>
      </c>
      <c r="H9" s="190" t="s">
        <v>175</v>
      </c>
      <c r="I9" s="190" t="s">
        <v>89</v>
      </c>
      <c r="J9" s="190" t="s">
        <v>5</v>
      </c>
      <c r="K9" s="190" t="s">
        <v>176</v>
      </c>
      <c r="L9" s="190" t="s">
        <v>6</v>
      </c>
    </row>
    <row r="10" spans="1:12" ht="31.5" customHeight="1" thickBot="1" x14ac:dyDescent="0.3">
      <c r="A10" s="153"/>
      <c r="B10" s="160"/>
      <c r="C10" s="191"/>
      <c r="D10" s="162"/>
      <c r="E10" s="191"/>
      <c r="F10" s="124"/>
      <c r="G10" s="191"/>
      <c r="H10" s="191"/>
      <c r="I10" s="191"/>
      <c r="J10" s="191"/>
      <c r="K10" s="191"/>
      <c r="L10" s="191"/>
    </row>
    <row r="11" spans="1:12" ht="16.5" thickBot="1" x14ac:dyDescent="0.3">
      <c r="A11" s="88">
        <v>1</v>
      </c>
      <c r="B11" s="23" t="s">
        <v>85</v>
      </c>
      <c r="C11" s="19">
        <v>1</v>
      </c>
      <c r="D11" s="37">
        <v>8010</v>
      </c>
      <c r="E11" s="37">
        <f>D11*10%</f>
        <v>801</v>
      </c>
      <c r="F11" s="37">
        <f>D11+E11</f>
        <v>8811</v>
      </c>
      <c r="G11" s="37">
        <f>F11*25%</f>
        <v>2202.75</v>
      </c>
      <c r="H11" s="37">
        <f>F11+G11</f>
        <v>11013.75</v>
      </c>
      <c r="I11" s="37">
        <f>H11*30%</f>
        <v>3304.125</v>
      </c>
      <c r="J11" s="37"/>
      <c r="K11" s="37">
        <f>H11+I11</f>
        <v>14317.875</v>
      </c>
      <c r="L11" s="37">
        <f>K11*C11</f>
        <v>14317.875</v>
      </c>
    </row>
    <row r="12" spans="1:12" ht="14.25" customHeight="1" x14ac:dyDescent="0.25">
      <c r="A12" s="152">
        <v>2</v>
      </c>
      <c r="B12" s="25"/>
      <c r="C12" s="177">
        <v>1</v>
      </c>
      <c r="D12" s="175">
        <v>6461</v>
      </c>
      <c r="E12" s="175">
        <f>D12*10%</f>
        <v>646.1</v>
      </c>
      <c r="F12" s="175">
        <f>D12+E12</f>
        <v>7107.1</v>
      </c>
      <c r="G12" s="175">
        <f t="shared" ref="G12:G16" si="0">F12*25%</f>
        <v>1776.7750000000001</v>
      </c>
      <c r="H12" s="175">
        <f>F12+G12</f>
        <v>8883.875</v>
      </c>
      <c r="I12" s="175">
        <f>H12*30%</f>
        <v>2665.1624999999999</v>
      </c>
      <c r="J12" s="175"/>
      <c r="K12" s="175">
        <f>H12+I12</f>
        <v>11549.0375</v>
      </c>
      <c r="L12" s="175">
        <f>C12*K12</f>
        <v>11549.0375</v>
      </c>
    </row>
    <row r="13" spans="1:12" ht="26.25" customHeight="1" thickBot="1" x14ac:dyDescent="0.3">
      <c r="A13" s="153"/>
      <c r="B13" s="23" t="s">
        <v>177</v>
      </c>
      <c r="C13" s="178"/>
      <c r="D13" s="176"/>
      <c r="E13" s="176"/>
      <c r="F13" s="176"/>
      <c r="G13" s="176"/>
      <c r="H13" s="176"/>
      <c r="I13" s="176"/>
      <c r="J13" s="176"/>
      <c r="K13" s="176"/>
      <c r="L13" s="176"/>
    </row>
    <row r="14" spans="1:12" ht="16.5" thickBot="1" x14ac:dyDescent="0.3">
      <c r="A14" s="88">
        <v>3</v>
      </c>
      <c r="B14" s="23" t="s">
        <v>86</v>
      </c>
      <c r="C14" s="19">
        <v>6.5</v>
      </c>
      <c r="D14" s="37">
        <v>6461</v>
      </c>
      <c r="E14" s="37">
        <f>D14*10%</f>
        <v>646.1</v>
      </c>
      <c r="F14" s="37">
        <f>D14+E14</f>
        <v>7107.1</v>
      </c>
      <c r="G14" s="37">
        <f t="shared" si="0"/>
        <v>1776.7750000000001</v>
      </c>
      <c r="H14" s="37">
        <f>F14+G14</f>
        <v>8883.875</v>
      </c>
      <c r="I14" s="37">
        <f>H14*30%</f>
        <v>2665.1624999999999</v>
      </c>
      <c r="J14" s="37"/>
      <c r="K14" s="37">
        <f>H14+I14</f>
        <v>11549.0375</v>
      </c>
      <c r="L14" s="37">
        <f>K14*C14</f>
        <v>75068.743750000009</v>
      </c>
    </row>
    <row r="15" spans="1:12" ht="26.25" thickBot="1" x14ac:dyDescent="0.3">
      <c r="A15" s="88">
        <v>4</v>
      </c>
      <c r="B15" s="23" t="s">
        <v>178</v>
      </c>
      <c r="C15" s="19">
        <v>1</v>
      </c>
      <c r="D15" s="37">
        <v>6461</v>
      </c>
      <c r="E15" s="37">
        <f>D15*10%</f>
        <v>646.1</v>
      </c>
      <c r="F15" s="37">
        <f t="shared" ref="F15:F16" si="1">D15+E15</f>
        <v>7107.1</v>
      </c>
      <c r="G15" s="37">
        <f t="shared" si="0"/>
        <v>1776.7750000000001</v>
      </c>
      <c r="H15" s="37">
        <f t="shared" ref="H15:H16" si="2">F15+G15</f>
        <v>8883.875</v>
      </c>
      <c r="I15" s="37">
        <f t="shared" ref="I15:I16" si="3">H15*30%</f>
        <v>2665.1624999999999</v>
      </c>
      <c r="J15" s="37"/>
      <c r="K15" s="37">
        <f t="shared" ref="K15:K16" si="4">H15+I15</f>
        <v>11549.0375</v>
      </c>
      <c r="L15" s="37">
        <f>K15*C15</f>
        <v>11549.0375</v>
      </c>
    </row>
    <row r="16" spans="1:12" ht="31.5" customHeight="1" thickBot="1" x14ac:dyDescent="0.3">
      <c r="A16" s="88">
        <v>5</v>
      </c>
      <c r="B16" s="23" t="s">
        <v>60</v>
      </c>
      <c r="C16" s="19">
        <v>1</v>
      </c>
      <c r="D16" s="37">
        <v>6461</v>
      </c>
      <c r="E16" s="37">
        <f>D16*10%</f>
        <v>646.1</v>
      </c>
      <c r="F16" s="37">
        <f t="shared" si="1"/>
        <v>7107.1</v>
      </c>
      <c r="G16" s="37">
        <f t="shared" si="0"/>
        <v>1776.7750000000001</v>
      </c>
      <c r="H16" s="37">
        <f t="shared" si="2"/>
        <v>8883.875</v>
      </c>
      <c r="I16" s="37">
        <f t="shared" si="3"/>
        <v>2665.1624999999999</v>
      </c>
      <c r="J16" s="37"/>
      <c r="K16" s="37">
        <f t="shared" si="4"/>
        <v>11549.0375</v>
      </c>
      <c r="L16" s="37">
        <f>K16*C16</f>
        <v>11549.0375</v>
      </c>
    </row>
    <row r="17" spans="1:12" ht="27" customHeight="1" thickBot="1" x14ac:dyDescent="0.3">
      <c r="A17" s="88">
        <v>6</v>
      </c>
      <c r="B17" s="23" t="s">
        <v>87</v>
      </c>
      <c r="C17" s="19">
        <v>0.5</v>
      </c>
      <c r="D17" s="19">
        <v>4619</v>
      </c>
      <c r="E17" s="19"/>
      <c r="F17" s="19"/>
      <c r="G17" s="19"/>
      <c r="H17" s="19"/>
      <c r="I17" s="37">
        <f>D17*30%</f>
        <v>1385.7</v>
      </c>
      <c r="J17" s="37"/>
      <c r="K17" s="37">
        <f>D17+I17</f>
        <v>6004.7</v>
      </c>
      <c r="L17" s="37">
        <f>K17*C17</f>
        <v>3002.35</v>
      </c>
    </row>
    <row r="18" spans="1:12" ht="26.25" thickBot="1" x14ac:dyDescent="0.3">
      <c r="A18" s="114">
        <v>7</v>
      </c>
      <c r="B18" s="23" t="s">
        <v>24</v>
      </c>
      <c r="C18" s="48">
        <v>0.5</v>
      </c>
      <c r="D18" s="48">
        <v>2670</v>
      </c>
      <c r="E18" s="17"/>
      <c r="F18" s="17"/>
      <c r="G18" s="17"/>
      <c r="H18" s="17"/>
      <c r="I18" s="15">
        <f t="shared" ref="I18" si="5">H18*30%</f>
        <v>0</v>
      </c>
      <c r="J18" s="37">
        <f>D18*10%</f>
        <v>267</v>
      </c>
      <c r="K18" s="37">
        <f>D18+J18</f>
        <v>2937</v>
      </c>
      <c r="L18" s="15">
        <f>C18*K18</f>
        <v>1468.5</v>
      </c>
    </row>
    <row r="19" spans="1:12" ht="16.5" thickBot="1" x14ac:dyDescent="0.3">
      <c r="A19" s="88"/>
      <c r="B19" s="23"/>
      <c r="C19" s="17"/>
      <c r="D19" s="17"/>
      <c r="E19" s="17"/>
      <c r="F19" s="17"/>
      <c r="G19" s="17"/>
      <c r="H19" s="17"/>
      <c r="I19" s="15"/>
      <c r="J19" s="37"/>
      <c r="K19" s="37"/>
      <c r="L19" s="15"/>
    </row>
    <row r="20" spans="1:12" ht="15.75" x14ac:dyDescent="0.25">
      <c r="A20" s="152"/>
      <c r="B20" s="154" t="s">
        <v>30</v>
      </c>
      <c r="C20" s="156">
        <f>C11+C12+C14+C15+C16+C17+C18</f>
        <v>11.5</v>
      </c>
      <c r="D20" s="156"/>
      <c r="E20" s="156"/>
      <c r="F20" s="86"/>
      <c r="G20" s="86"/>
      <c r="H20" s="86"/>
      <c r="I20" s="156"/>
      <c r="J20" s="156"/>
      <c r="K20" s="86"/>
      <c r="L20" s="171">
        <f>L11+L12+L14+L15+L16+L17+L18</f>
        <v>128504.58125000002</v>
      </c>
    </row>
    <row r="21" spans="1:12" ht="16.5" thickBot="1" x14ac:dyDescent="0.3">
      <c r="A21" s="153"/>
      <c r="B21" s="155"/>
      <c r="C21" s="157"/>
      <c r="D21" s="157"/>
      <c r="E21" s="157"/>
      <c r="F21" s="87"/>
      <c r="G21" s="87"/>
      <c r="H21" s="87"/>
      <c r="I21" s="157"/>
      <c r="J21" s="157"/>
      <c r="K21" s="87"/>
      <c r="L21" s="172"/>
    </row>
    <row r="23" spans="1:12" s="132" customFormat="1" ht="17.25" customHeight="1" x14ac:dyDescent="0.25">
      <c r="B23" s="131" t="s">
        <v>182</v>
      </c>
      <c r="C23" s="131"/>
      <c r="D23" s="131"/>
      <c r="E23" s="131"/>
      <c r="F23" s="131" t="s">
        <v>215</v>
      </c>
      <c r="G23" s="131"/>
    </row>
    <row r="24" spans="1:12" s="132" customFormat="1" x14ac:dyDescent="0.25">
      <c r="B24" s="131" t="s">
        <v>183</v>
      </c>
      <c r="C24" s="131"/>
      <c r="D24" s="131"/>
      <c r="E24" s="131"/>
      <c r="F24" s="131" t="s">
        <v>184</v>
      </c>
      <c r="G24" s="131"/>
    </row>
    <row r="25" spans="1:12" s="132" customFormat="1" x14ac:dyDescent="0.25">
      <c r="B25" s="131" t="s">
        <v>185</v>
      </c>
      <c r="C25" s="131"/>
      <c r="D25" s="131"/>
      <c r="E25" s="131"/>
      <c r="F25" s="131"/>
      <c r="G25" s="131"/>
    </row>
    <row r="26" spans="1:12" ht="15.75" customHeight="1" x14ac:dyDescent="0.25">
      <c r="A26" s="92"/>
      <c r="B26" s="92"/>
      <c r="C26" s="92"/>
      <c r="D26" s="92"/>
      <c r="E26" s="92"/>
      <c r="F26" s="92"/>
      <c r="G26" s="92"/>
      <c r="H26" s="92"/>
      <c r="I26" s="92"/>
      <c r="J26" s="92"/>
    </row>
    <row r="27" spans="1:12" s="92" customFormat="1" x14ac:dyDescent="0.25"/>
    <row r="28" spans="1:12" s="92" customFormat="1" x14ac:dyDescent="0.25"/>
    <row r="29" spans="1:12" s="92" customFormat="1" x14ac:dyDescent="0.25">
      <c r="A29" s="9"/>
      <c r="B29" s="9"/>
      <c r="C29" s="9"/>
      <c r="D29" s="9"/>
      <c r="E29" s="9"/>
      <c r="F29"/>
      <c r="G29"/>
      <c r="H29"/>
      <c r="I29"/>
      <c r="J29"/>
    </row>
    <row r="30" spans="1:12" s="92" customFormat="1" x14ac:dyDescent="0.25">
      <c r="A30" s="9"/>
      <c r="B30" s="9"/>
      <c r="C30" s="9"/>
      <c r="D30" s="9"/>
      <c r="E30" s="9"/>
      <c r="F30"/>
      <c r="G30"/>
      <c r="H30"/>
      <c r="I30"/>
      <c r="J30"/>
    </row>
    <row r="31" spans="1:12" s="92" customFormat="1" x14ac:dyDescent="0.25">
      <c r="A31"/>
      <c r="B31" s="91"/>
      <c r="C31"/>
      <c r="D31"/>
      <c r="E31"/>
      <c r="F31"/>
      <c r="G31"/>
      <c r="H31"/>
      <c r="I31"/>
      <c r="J31"/>
    </row>
    <row r="32" spans="1:12" s="92" customFormat="1" x14ac:dyDescent="0.25">
      <c r="A32"/>
      <c r="B32" s="91"/>
      <c r="C32"/>
      <c r="D32"/>
      <c r="E32"/>
      <c r="F32"/>
      <c r="G32"/>
      <c r="H32"/>
      <c r="I32"/>
      <c r="J32"/>
    </row>
  </sheetData>
  <mergeCells count="36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I9:I10"/>
    <mergeCell ref="H9:H10"/>
    <mergeCell ref="J9:J10"/>
    <mergeCell ref="L9:L10"/>
    <mergeCell ref="A12:A13"/>
    <mergeCell ref="C12:C13"/>
    <mergeCell ref="D12:D13"/>
    <mergeCell ref="E12:E13"/>
    <mergeCell ref="H12:H13"/>
    <mergeCell ref="I12:I13"/>
    <mergeCell ref="J12:J13"/>
    <mergeCell ref="K12:K13"/>
    <mergeCell ref="G9:G10"/>
    <mergeCell ref="K9:K10"/>
    <mergeCell ref="L12:L13"/>
    <mergeCell ref="A20:A21"/>
    <mergeCell ref="B20:B21"/>
    <mergeCell ref="C20:C21"/>
    <mergeCell ref="D20:D21"/>
    <mergeCell ref="E20:E21"/>
    <mergeCell ref="I20:I21"/>
    <mergeCell ref="J20:J21"/>
    <mergeCell ref="L20:L21"/>
    <mergeCell ref="F12:F13"/>
    <mergeCell ref="G12:G13"/>
  </mergeCells>
  <pageMargins left="0.7" right="0.7" top="0.75" bottom="0.75" header="0.3" footer="0.3"/>
  <pageSetup paperSize="9" scale="7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workbookViewId="0">
      <selection activeCell="A19" sqref="A19"/>
    </sheetView>
  </sheetViews>
  <sheetFormatPr defaultRowHeight="15" x14ac:dyDescent="0.25"/>
  <cols>
    <col min="1" max="1" width="4.42578125" customWidth="1"/>
    <col min="2" max="2" width="25.140625" style="9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9" ht="69" customHeight="1" x14ac:dyDescent="0.25">
      <c r="B1" s="126" t="s">
        <v>223</v>
      </c>
      <c r="C1" s="127"/>
      <c r="D1" s="127"/>
      <c r="F1" s="1"/>
      <c r="G1" s="170" t="s">
        <v>245</v>
      </c>
      <c r="H1" s="170"/>
      <c r="I1" s="170"/>
    </row>
    <row r="2" spans="1:9" x14ac:dyDescent="0.25">
      <c r="B2" s="126" t="s">
        <v>220</v>
      </c>
      <c r="C2" s="127"/>
      <c r="D2" s="127"/>
      <c r="F2" s="9"/>
      <c r="G2" s="170"/>
      <c r="H2" s="170"/>
      <c r="I2" s="170"/>
    </row>
    <row r="3" spans="1:9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9" x14ac:dyDescent="0.25">
      <c r="B4" s="126" t="s">
        <v>221</v>
      </c>
      <c r="C4" s="127"/>
      <c r="D4" s="127"/>
      <c r="F4" s="9"/>
      <c r="G4" s="9"/>
      <c r="H4" s="125"/>
      <c r="I4" s="125"/>
    </row>
    <row r="5" spans="1:9" ht="12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9" ht="15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9" ht="29.25" customHeight="1" x14ac:dyDescent="0.25">
      <c r="A7" s="169" t="s">
        <v>1</v>
      </c>
      <c r="B7" s="169"/>
      <c r="C7" s="169"/>
      <c r="D7" s="169"/>
      <c r="E7" s="169"/>
      <c r="F7" s="169"/>
      <c r="G7" s="169"/>
      <c r="H7" s="169"/>
      <c r="I7" s="169"/>
    </row>
    <row r="8" spans="1:9" ht="20.25" customHeight="1" thickBot="1" x14ac:dyDescent="0.3"/>
    <row r="9" spans="1:9" ht="25.5" customHeight="1" x14ac:dyDescent="0.25">
      <c r="A9" s="152"/>
      <c r="B9" s="159"/>
      <c r="C9" s="161" t="s">
        <v>2</v>
      </c>
      <c r="D9" s="161" t="s">
        <v>3</v>
      </c>
      <c r="E9" s="161"/>
      <c r="F9" s="190"/>
      <c r="G9" s="89"/>
      <c r="H9" s="190" t="s">
        <v>130</v>
      </c>
    </row>
    <row r="10" spans="1:9" ht="20.25" customHeight="1" thickBot="1" x14ac:dyDescent="0.3">
      <c r="A10" s="153"/>
      <c r="B10" s="160"/>
      <c r="C10" s="162"/>
      <c r="D10" s="162"/>
      <c r="E10" s="162"/>
      <c r="F10" s="191"/>
      <c r="G10" s="90"/>
      <c r="H10" s="191"/>
    </row>
    <row r="11" spans="1:9" ht="16.5" thickBot="1" x14ac:dyDescent="0.3">
      <c r="A11" s="88">
        <v>1</v>
      </c>
      <c r="B11" s="23" t="s">
        <v>92</v>
      </c>
      <c r="C11" s="17">
        <v>1</v>
      </c>
      <c r="D11" s="17">
        <v>4859</v>
      </c>
      <c r="E11" s="17"/>
      <c r="F11" s="17"/>
      <c r="G11" s="17"/>
      <c r="H11" s="15">
        <v>4859</v>
      </c>
    </row>
    <row r="12" spans="1:9" ht="8.25" customHeight="1" x14ac:dyDescent="0.25">
      <c r="A12" s="152">
        <v>2</v>
      </c>
      <c r="B12" s="25"/>
      <c r="C12" s="156">
        <v>1</v>
      </c>
      <c r="D12" s="156">
        <v>4616</v>
      </c>
      <c r="E12" s="156"/>
      <c r="F12" s="156"/>
      <c r="G12" s="156"/>
      <c r="H12" s="171">
        <v>4616</v>
      </c>
    </row>
    <row r="13" spans="1:9" ht="30" customHeight="1" thickBot="1" x14ac:dyDescent="0.3">
      <c r="A13" s="153"/>
      <c r="B13" s="23" t="s">
        <v>91</v>
      </c>
      <c r="C13" s="157"/>
      <c r="D13" s="157"/>
      <c r="E13" s="157"/>
      <c r="F13" s="157"/>
      <c r="G13" s="157"/>
      <c r="H13" s="172"/>
    </row>
    <row r="14" spans="1:9" ht="16.5" thickBot="1" x14ac:dyDescent="0.3">
      <c r="A14" s="88">
        <v>3</v>
      </c>
      <c r="B14" s="23" t="s">
        <v>93</v>
      </c>
      <c r="C14" s="17">
        <v>10</v>
      </c>
      <c r="D14" s="17">
        <v>4859</v>
      </c>
      <c r="E14" s="17"/>
      <c r="F14" s="17"/>
      <c r="G14" s="17"/>
      <c r="H14" s="15">
        <v>48590</v>
      </c>
    </row>
    <row r="15" spans="1:9" ht="15" customHeight="1" thickBot="1" x14ac:dyDescent="0.3">
      <c r="A15" s="88">
        <v>4</v>
      </c>
      <c r="B15" s="23" t="s">
        <v>94</v>
      </c>
      <c r="C15" s="17">
        <v>1</v>
      </c>
      <c r="D15" s="17">
        <v>4859</v>
      </c>
      <c r="E15" s="17"/>
      <c r="F15" s="19"/>
      <c r="G15" s="19"/>
      <c r="H15" s="15">
        <v>4859</v>
      </c>
    </row>
    <row r="16" spans="1:9" ht="16.5" thickBot="1" x14ac:dyDescent="0.3">
      <c r="A16" s="88">
        <v>5</v>
      </c>
      <c r="B16" s="23" t="s">
        <v>95</v>
      </c>
      <c r="C16" s="17">
        <v>1</v>
      </c>
      <c r="D16" s="17">
        <v>4859</v>
      </c>
      <c r="E16" s="17"/>
      <c r="F16" s="19"/>
      <c r="G16" s="19"/>
      <c r="H16" s="15">
        <v>4859</v>
      </c>
    </row>
    <row r="17" spans="1:10" ht="16.5" customHeight="1" thickBot="1" x14ac:dyDescent="0.3">
      <c r="A17" s="88"/>
      <c r="B17" s="23"/>
      <c r="C17" s="17"/>
      <c r="D17" s="17"/>
      <c r="E17" s="17"/>
      <c r="F17" s="19"/>
      <c r="G17" s="19"/>
      <c r="H17" s="15"/>
    </row>
    <row r="18" spans="1:10" ht="12.75" customHeight="1" thickBot="1" x14ac:dyDescent="0.3">
      <c r="A18" s="88"/>
      <c r="B18" s="23"/>
      <c r="C18" s="17"/>
      <c r="D18" s="22"/>
      <c r="E18" s="17"/>
      <c r="F18" s="19"/>
      <c r="G18" s="19"/>
      <c r="H18" s="15"/>
    </row>
    <row r="19" spans="1:10" ht="16.5" thickBot="1" x14ac:dyDescent="0.3">
      <c r="A19" s="88"/>
      <c r="B19" s="23"/>
      <c r="C19" s="17"/>
      <c r="D19" s="95"/>
      <c r="E19" s="17"/>
      <c r="F19" s="19"/>
      <c r="G19" s="19"/>
      <c r="H19" s="15"/>
    </row>
    <row r="20" spans="1:10" ht="15.75" x14ac:dyDescent="0.25">
      <c r="A20" s="152"/>
      <c r="B20" s="154" t="s">
        <v>30</v>
      </c>
      <c r="C20" s="156">
        <v>14</v>
      </c>
      <c r="D20" s="156"/>
      <c r="E20" s="156"/>
      <c r="F20" s="156"/>
      <c r="G20" s="86"/>
      <c r="H20" s="171">
        <f>H11+H12+H14+H15+H16+H17+H18+H19</f>
        <v>67783</v>
      </c>
    </row>
    <row r="21" spans="1:10" ht="16.5" thickBot="1" x14ac:dyDescent="0.3">
      <c r="A21" s="153"/>
      <c r="B21" s="155"/>
      <c r="C21" s="157"/>
      <c r="D21" s="157"/>
      <c r="E21" s="157"/>
      <c r="F21" s="157"/>
      <c r="G21" s="87"/>
      <c r="H21" s="172"/>
    </row>
    <row r="23" spans="1:10" s="132" customFormat="1" x14ac:dyDescent="0.25">
      <c r="B23" s="131" t="s">
        <v>183</v>
      </c>
      <c r="C23" s="131"/>
      <c r="D23" s="131"/>
      <c r="E23" s="131"/>
      <c r="F23" s="131" t="s">
        <v>184</v>
      </c>
      <c r="G23" s="131"/>
    </row>
    <row r="24" spans="1:10" s="132" customFormat="1" x14ac:dyDescent="0.25">
      <c r="B24" s="131" t="s">
        <v>185</v>
      </c>
      <c r="C24" s="131"/>
      <c r="D24" s="131"/>
      <c r="E24" s="131"/>
      <c r="F24" s="131" t="s">
        <v>219</v>
      </c>
      <c r="G24" s="131"/>
    </row>
    <row r="25" spans="1:10" ht="15.75" customHeight="1" x14ac:dyDescent="0.25">
      <c r="A25" s="92"/>
      <c r="B25" s="182"/>
      <c r="C25" s="182"/>
      <c r="D25" s="182"/>
      <c r="E25" s="182"/>
      <c r="F25" s="182"/>
      <c r="G25" s="182"/>
      <c r="H25" s="182"/>
      <c r="I25" s="182"/>
      <c r="J25" s="92"/>
    </row>
    <row r="26" spans="1:10" ht="15.75" customHeight="1" x14ac:dyDescent="0.25">
      <c r="A26" s="92"/>
      <c r="B26" s="92"/>
      <c r="C26" s="92"/>
      <c r="D26" s="92"/>
      <c r="E26" s="92"/>
      <c r="F26" s="92"/>
      <c r="G26" s="92"/>
      <c r="H26" s="92"/>
      <c r="I26" s="92"/>
      <c r="J26" s="92"/>
    </row>
    <row r="27" spans="1:10" s="92" customFormat="1" x14ac:dyDescent="0.25"/>
    <row r="28" spans="1:10" s="92" customFormat="1" x14ac:dyDescent="0.25"/>
    <row r="29" spans="1:10" s="92" customFormat="1" x14ac:dyDescent="0.25">
      <c r="A29" s="9"/>
      <c r="B29" s="9"/>
      <c r="C29" s="9"/>
      <c r="D29" s="9"/>
      <c r="E29" s="9"/>
      <c r="F29"/>
      <c r="G29"/>
      <c r="H29"/>
      <c r="I29"/>
      <c r="J29"/>
    </row>
    <row r="30" spans="1:10" s="92" customFormat="1" x14ac:dyDescent="0.25">
      <c r="A30" s="9"/>
      <c r="B30" s="9"/>
      <c r="C30" s="9"/>
      <c r="D30" s="9"/>
      <c r="E30" s="9"/>
      <c r="F30"/>
      <c r="G30"/>
      <c r="H30"/>
      <c r="I30"/>
      <c r="J30"/>
    </row>
    <row r="31" spans="1:10" s="92" customFormat="1" x14ac:dyDescent="0.25">
      <c r="A31"/>
      <c r="B31" s="91"/>
      <c r="C31"/>
      <c r="D31"/>
      <c r="E31"/>
      <c r="F31"/>
      <c r="G31"/>
      <c r="H31"/>
      <c r="I31"/>
      <c r="J31"/>
    </row>
    <row r="32" spans="1:10" s="92" customFormat="1" x14ac:dyDescent="0.25">
      <c r="A32"/>
      <c r="B32" s="91"/>
      <c r="C32"/>
      <c r="D32"/>
      <c r="E32"/>
      <c r="F32"/>
      <c r="G32"/>
      <c r="H32"/>
      <c r="I32"/>
      <c r="J32"/>
    </row>
  </sheetData>
  <mergeCells count="29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F9:F10"/>
    <mergeCell ref="H9:H10"/>
    <mergeCell ref="B25:E25"/>
    <mergeCell ref="F25:I25"/>
    <mergeCell ref="G12:G13"/>
    <mergeCell ref="H12:H13"/>
    <mergeCell ref="A20:A21"/>
    <mergeCell ref="B20:B21"/>
    <mergeCell ref="C20:C21"/>
    <mergeCell ref="D20:D21"/>
    <mergeCell ref="E20:E21"/>
    <mergeCell ref="F20:F21"/>
    <mergeCell ref="H20:H21"/>
    <mergeCell ref="A12:A13"/>
    <mergeCell ref="C12:C13"/>
    <mergeCell ref="D12:D13"/>
    <mergeCell ref="E12:E13"/>
    <mergeCell ref="F12:F13"/>
  </mergeCells>
  <pageMargins left="0.7" right="0.7" top="0.75" bottom="0.75" header="0.3" footer="0.3"/>
  <pageSetup paperSize="9" scale="8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opLeftCell="A10" workbookViewId="0">
      <selection activeCell="L24" sqref="L24"/>
    </sheetView>
  </sheetViews>
  <sheetFormatPr defaultRowHeight="15" x14ac:dyDescent="0.25"/>
  <cols>
    <col min="1" max="1" width="4.42578125" customWidth="1"/>
    <col min="2" max="2" width="29.140625" style="9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11.28515625" customWidth="1"/>
    <col min="9" max="10" width="10.28515625" customWidth="1"/>
  </cols>
  <sheetData>
    <row r="1" spans="1:9" ht="70.5" customHeight="1" x14ac:dyDescent="0.25">
      <c r="B1" s="126" t="s">
        <v>223</v>
      </c>
      <c r="C1" s="127"/>
      <c r="D1" s="127"/>
      <c r="F1" s="1"/>
      <c r="G1" s="170" t="s">
        <v>248</v>
      </c>
      <c r="H1" s="170"/>
      <c r="I1" s="170"/>
    </row>
    <row r="2" spans="1:9" x14ac:dyDescent="0.25">
      <c r="B2" s="126" t="s">
        <v>220</v>
      </c>
      <c r="C2" s="127"/>
      <c r="D2" s="127"/>
      <c r="F2" s="9"/>
      <c r="G2" s="170"/>
      <c r="H2" s="170"/>
      <c r="I2" s="170"/>
    </row>
    <row r="3" spans="1:9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9" x14ac:dyDescent="0.25">
      <c r="B4" s="126" t="s">
        <v>221</v>
      </c>
      <c r="C4" s="127"/>
      <c r="D4" s="127"/>
      <c r="F4" s="9"/>
      <c r="G4" s="9"/>
      <c r="H4" s="125"/>
      <c r="I4" s="125"/>
    </row>
    <row r="5" spans="1:9" ht="17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9" ht="14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9" ht="29.25" customHeight="1" x14ac:dyDescent="0.25">
      <c r="A7" s="169" t="s">
        <v>0</v>
      </c>
      <c r="B7" s="169"/>
      <c r="C7" s="169"/>
      <c r="D7" s="169"/>
      <c r="E7" s="169"/>
      <c r="F7" s="169"/>
      <c r="G7" s="169"/>
      <c r="H7" s="169"/>
      <c r="I7" s="169"/>
    </row>
    <row r="8" spans="1:9" ht="6.75" customHeight="1" x14ac:dyDescent="0.25"/>
    <row r="9" spans="1:9" x14ac:dyDescent="0.25">
      <c r="A9" s="193"/>
      <c r="B9" s="200"/>
      <c r="C9" s="197" t="s">
        <v>2</v>
      </c>
      <c r="D9" s="197" t="s">
        <v>3</v>
      </c>
      <c r="E9" s="197" t="s">
        <v>103</v>
      </c>
      <c r="F9" s="201" t="s">
        <v>104</v>
      </c>
      <c r="G9" s="202"/>
      <c r="H9" s="204"/>
      <c r="I9" s="201" t="s">
        <v>130</v>
      </c>
    </row>
    <row r="10" spans="1:9" ht="35.25" customHeight="1" x14ac:dyDescent="0.25">
      <c r="A10" s="193"/>
      <c r="B10" s="200"/>
      <c r="C10" s="197"/>
      <c r="D10" s="197"/>
      <c r="E10" s="197"/>
      <c r="F10" s="201"/>
      <c r="G10" s="203"/>
      <c r="H10" s="205"/>
      <c r="I10" s="201"/>
    </row>
    <row r="11" spans="1:9" ht="38.25" x14ac:dyDescent="0.25">
      <c r="A11" s="79">
        <v>1</v>
      </c>
      <c r="B11" s="78" t="s">
        <v>96</v>
      </c>
      <c r="C11" s="134">
        <v>1</v>
      </c>
      <c r="D11" s="135">
        <v>4859</v>
      </c>
      <c r="E11" s="135"/>
      <c r="F11" s="135"/>
      <c r="G11" s="135"/>
      <c r="H11" s="135"/>
      <c r="I11" s="135">
        <f>D11*C11</f>
        <v>4859</v>
      </c>
    </row>
    <row r="12" spans="1:9" x14ac:dyDescent="0.25">
      <c r="A12" s="193">
        <v>2</v>
      </c>
      <c r="B12" s="197" t="s">
        <v>101</v>
      </c>
      <c r="C12" s="195">
        <v>1</v>
      </c>
      <c r="D12" s="196">
        <v>4859</v>
      </c>
      <c r="E12" s="196"/>
      <c r="F12" s="196"/>
      <c r="G12" s="196"/>
      <c r="H12" s="196"/>
      <c r="I12" s="196">
        <f>D12*C12</f>
        <v>4859</v>
      </c>
    </row>
    <row r="13" spans="1:9" x14ac:dyDescent="0.25">
      <c r="A13" s="193"/>
      <c r="B13" s="197"/>
      <c r="C13" s="195"/>
      <c r="D13" s="196"/>
      <c r="E13" s="196"/>
      <c r="F13" s="196"/>
      <c r="G13" s="196"/>
      <c r="H13" s="196"/>
      <c r="I13" s="196"/>
    </row>
    <row r="14" spans="1:9" ht="15.75" x14ac:dyDescent="0.25">
      <c r="A14" s="79">
        <v>3</v>
      </c>
      <c r="B14" s="78" t="s">
        <v>108</v>
      </c>
      <c r="C14" s="134">
        <v>1</v>
      </c>
      <c r="D14" s="97">
        <v>4379</v>
      </c>
      <c r="E14" s="135"/>
      <c r="F14" s="136"/>
      <c r="G14" s="136"/>
      <c r="H14" s="136"/>
      <c r="I14" s="135">
        <v>4379</v>
      </c>
    </row>
    <row r="15" spans="1:9" ht="35.25" x14ac:dyDescent="0.25">
      <c r="A15" s="79">
        <v>4</v>
      </c>
      <c r="B15" s="78" t="s">
        <v>98</v>
      </c>
      <c r="C15" s="134">
        <v>1</v>
      </c>
      <c r="D15" s="135">
        <v>4859</v>
      </c>
      <c r="E15" s="135"/>
      <c r="F15" s="136"/>
      <c r="G15" s="136"/>
      <c r="H15" s="136"/>
      <c r="I15" s="135">
        <v>4859</v>
      </c>
    </row>
    <row r="16" spans="1:9" ht="24" x14ac:dyDescent="0.25">
      <c r="A16" s="79">
        <v>5</v>
      </c>
      <c r="B16" s="78" t="s">
        <v>99</v>
      </c>
      <c r="C16" s="134">
        <v>1</v>
      </c>
      <c r="D16" s="135">
        <v>4859</v>
      </c>
      <c r="E16" s="135"/>
      <c r="F16" s="136"/>
      <c r="G16" s="136"/>
      <c r="H16" s="136"/>
      <c r="I16" s="135">
        <v>4859</v>
      </c>
    </row>
    <row r="17" spans="1:9" ht="24" x14ac:dyDescent="0.25">
      <c r="A17" s="79">
        <v>6</v>
      </c>
      <c r="B17" s="78" t="s">
        <v>100</v>
      </c>
      <c r="C17" s="134">
        <v>1</v>
      </c>
      <c r="D17" s="135">
        <v>4859</v>
      </c>
      <c r="E17" s="135"/>
      <c r="F17" s="136"/>
      <c r="G17" s="136"/>
      <c r="H17" s="136"/>
      <c r="I17" s="135">
        <f>D17*C17</f>
        <v>4859</v>
      </c>
    </row>
    <row r="18" spans="1:9" ht="15.75" x14ac:dyDescent="0.25">
      <c r="A18" s="79">
        <v>7</v>
      </c>
      <c r="B18" s="78" t="s">
        <v>214</v>
      </c>
      <c r="C18" s="134">
        <v>1</v>
      </c>
      <c r="D18" s="97">
        <v>4859</v>
      </c>
      <c r="E18" s="135"/>
      <c r="F18" s="136"/>
      <c r="G18" s="136"/>
      <c r="H18" s="136"/>
      <c r="I18" s="135">
        <f>D18*C18</f>
        <v>4859</v>
      </c>
    </row>
    <row r="19" spans="1:9" ht="15.75" x14ac:dyDescent="0.25">
      <c r="A19" s="79">
        <v>8</v>
      </c>
      <c r="B19" s="78" t="s">
        <v>102</v>
      </c>
      <c r="C19" s="134">
        <v>8</v>
      </c>
      <c r="D19" s="97">
        <v>3151</v>
      </c>
      <c r="E19" s="135">
        <f>D19*25%</f>
        <v>787.75</v>
      </c>
      <c r="F19" s="136">
        <f>D19*25%</f>
        <v>787.75</v>
      </c>
      <c r="G19" s="136"/>
      <c r="H19" s="136">
        <f>D19+E19+F19+G19</f>
        <v>4726.5</v>
      </c>
      <c r="I19" s="135">
        <f>H19*C19</f>
        <v>37812</v>
      </c>
    </row>
    <row r="20" spans="1:9" ht="15.75" x14ac:dyDescent="0.25">
      <c r="A20" s="79">
        <v>9</v>
      </c>
      <c r="B20" s="78" t="s">
        <v>105</v>
      </c>
      <c r="C20" s="134">
        <v>2</v>
      </c>
      <c r="D20" s="97">
        <v>2910</v>
      </c>
      <c r="E20" s="135">
        <f t="shared" ref="E20:E22" si="0">D20*25%</f>
        <v>727.5</v>
      </c>
      <c r="F20" s="136">
        <f t="shared" ref="F20:F22" si="1">D20*25%</f>
        <v>727.5</v>
      </c>
      <c r="G20" s="136"/>
      <c r="H20" s="136">
        <f t="shared" ref="H20:H22" si="2">D20+E20+F20+G20</f>
        <v>4365</v>
      </c>
      <c r="I20" s="135">
        <f t="shared" ref="I20:I22" si="3">H20*C20</f>
        <v>8730</v>
      </c>
    </row>
    <row r="21" spans="1:9" ht="15.75" x14ac:dyDescent="0.25">
      <c r="A21" s="79">
        <v>10</v>
      </c>
      <c r="B21" s="78" t="s">
        <v>106</v>
      </c>
      <c r="C21" s="134">
        <v>3</v>
      </c>
      <c r="D21" s="97">
        <v>3391</v>
      </c>
      <c r="E21" s="135">
        <f t="shared" si="0"/>
        <v>847.75</v>
      </c>
      <c r="F21" s="136">
        <f t="shared" si="1"/>
        <v>847.75</v>
      </c>
      <c r="G21" s="136"/>
      <c r="H21" s="136">
        <f t="shared" si="2"/>
        <v>5086.5</v>
      </c>
      <c r="I21" s="135">
        <f t="shared" si="3"/>
        <v>15259.5</v>
      </c>
    </row>
    <row r="22" spans="1:9" ht="15.75" x14ac:dyDescent="0.25">
      <c r="A22" s="79">
        <v>11</v>
      </c>
      <c r="B22" s="78" t="s">
        <v>107</v>
      </c>
      <c r="C22" s="134">
        <v>1</v>
      </c>
      <c r="D22" s="97">
        <v>3631</v>
      </c>
      <c r="E22" s="135">
        <f t="shared" si="0"/>
        <v>907.75</v>
      </c>
      <c r="F22" s="136">
        <f t="shared" si="1"/>
        <v>907.75</v>
      </c>
      <c r="G22" s="136"/>
      <c r="H22" s="136">
        <f t="shared" si="2"/>
        <v>5446.5</v>
      </c>
      <c r="I22" s="135">
        <f t="shared" si="3"/>
        <v>5446.5</v>
      </c>
    </row>
    <row r="23" spans="1:9" ht="25.5" x14ac:dyDescent="0.25">
      <c r="A23" s="79">
        <v>12</v>
      </c>
      <c r="B23" s="78" t="s">
        <v>111</v>
      </c>
      <c r="C23" s="134">
        <v>1</v>
      </c>
      <c r="D23" s="135">
        <v>2670</v>
      </c>
      <c r="E23" s="135"/>
      <c r="F23" s="136"/>
      <c r="G23" s="136">
        <v>267</v>
      </c>
      <c r="H23" s="136">
        <f>D23+G23</f>
        <v>2937</v>
      </c>
      <c r="I23" s="135">
        <f>H23*C23</f>
        <v>2937</v>
      </c>
    </row>
    <row r="24" spans="1:9" ht="15.75" x14ac:dyDescent="0.25">
      <c r="A24" s="79">
        <v>13</v>
      </c>
      <c r="B24" s="78" t="s">
        <v>109</v>
      </c>
      <c r="C24" s="134">
        <v>0.25</v>
      </c>
      <c r="D24" s="97">
        <v>4619</v>
      </c>
      <c r="E24" s="135">
        <v>1386</v>
      </c>
      <c r="F24" s="136"/>
      <c r="G24" s="136"/>
      <c r="H24" s="136"/>
      <c r="I24" s="135">
        <v>1501</v>
      </c>
    </row>
    <row r="25" spans="1:9" ht="15.75" x14ac:dyDescent="0.25">
      <c r="A25" s="79">
        <v>14</v>
      </c>
      <c r="B25" s="78" t="s">
        <v>110</v>
      </c>
      <c r="C25" s="134">
        <v>0.75</v>
      </c>
      <c r="D25" s="97">
        <v>2910</v>
      </c>
      <c r="E25" s="135"/>
      <c r="F25" s="136"/>
      <c r="G25" s="136"/>
      <c r="H25" s="136"/>
      <c r="I25" s="135">
        <f>D25*C25</f>
        <v>2182.5</v>
      </c>
    </row>
    <row r="26" spans="1:9" ht="15.75" x14ac:dyDescent="0.25">
      <c r="A26" s="79">
        <v>15</v>
      </c>
      <c r="B26" s="78" t="s">
        <v>97</v>
      </c>
      <c r="C26" s="134">
        <v>1</v>
      </c>
      <c r="D26" s="135">
        <v>4859</v>
      </c>
      <c r="E26" s="135"/>
      <c r="F26" s="135"/>
      <c r="G26" s="135"/>
      <c r="H26" s="135"/>
      <c r="I26" s="135">
        <v>4859</v>
      </c>
    </row>
    <row r="27" spans="1:9" ht="15.75" x14ac:dyDescent="0.25">
      <c r="A27" s="79">
        <v>16</v>
      </c>
      <c r="B27" s="78" t="s">
        <v>112</v>
      </c>
      <c r="C27" s="134">
        <v>1</v>
      </c>
      <c r="D27" s="97">
        <v>3631</v>
      </c>
      <c r="E27" s="135"/>
      <c r="F27" s="136"/>
      <c r="G27" s="136"/>
      <c r="H27" s="136"/>
      <c r="I27" s="135">
        <f>D27*C27</f>
        <v>3631</v>
      </c>
    </row>
    <row r="28" spans="1:9" ht="15.75" x14ac:dyDescent="0.25">
      <c r="A28" s="79">
        <v>17</v>
      </c>
      <c r="B28" s="78" t="s">
        <v>113</v>
      </c>
      <c r="C28" s="134">
        <v>1</v>
      </c>
      <c r="D28" s="97">
        <v>3631</v>
      </c>
      <c r="E28" s="135"/>
      <c r="F28" s="136"/>
      <c r="G28" s="136"/>
      <c r="H28" s="136"/>
      <c r="I28" s="135">
        <f>D28*C28</f>
        <v>3631</v>
      </c>
    </row>
    <row r="29" spans="1:9" ht="15.75" x14ac:dyDescent="0.25">
      <c r="A29" s="79">
        <v>18</v>
      </c>
      <c r="B29" s="78" t="s">
        <v>114</v>
      </c>
      <c r="C29" s="134">
        <v>0.5</v>
      </c>
      <c r="D29" s="97">
        <v>5260</v>
      </c>
      <c r="E29" s="135">
        <v>1578</v>
      </c>
      <c r="F29" s="136"/>
      <c r="G29" s="136"/>
      <c r="H29" s="136">
        <f>D29+E29</f>
        <v>6838</v>
      </c>
      <c r="I29" s="135">
        <f>H29*C29</f>
        <v>3419</v>
      </c>
    </row>
    <row r="30" spans="1:9" ht="15.75" x14ac:dyDescent="0.25">
      <c r="A30" s="79"/>
      <c r="B30" s="78"/>
      <c r="C30" s="134"/>
      <c r="D30" s="97"/>
      <c r="E30" s="135"/>
      <c r="F30" s="136"/>
      <c r="G30" s="136"/>
      <c r="H30" s="136"/>
      <c r="I30" s="135"/>
    </row>
    <row r="31" spans="1:9" ht="15.75" customHeight="1" x14ac:dyDescent="0.25">
      <c r="A31" s="193"/>
      <c r="B31" s="194" t="s">
        <v>30</v>
      </c>
      <c r="C31" s="195">
        <f>C11+C12+C14+C15+C16+C17+C18+C19+C20+C21+C22+C23+C24+C25+C26+C27+C28+C29</f>
        <v>26.5</v>
      </c>
      <c r="D31" s="196"/>
      <c r="E31" s="196"/>
      <c r="F31" s="196"/>
      <c r="G31" s="198"/>
      <c r="H31" s="198"/>
      <c r="I31" s="196">
        <f>I11+I12+I14+I15+I16+I17+I18+I19+I20+I21+I22+I23+I24+I25+I26+I27+I28+I29</f>
        <v>122941.5</v>
      </c>
    </row>
    <row r="32" spans="1:9" ht="15.75" customHeight="1" x14ac:dyDescent="0.25">
      <c r="A32" s="193"/>
      <c r="B32" s="194"/>
      <c r="C32" s="195"/>
      <c r="D32" s="196"/>
      <c r="E32" s="196"/>
      <c r="F32" s="196"/>
      <c r="G32" s="199"/>
      <c r="H32" s="199"/>
      <c r="I32" s="196"/>
    </row>
    <row r="34" spans="1:10" s="132" customFormat="1" x14ac:dyDescent="0.25">
      <c r="B34" s="131" t="s">
        <v>183</v>
      </c>
      <c r="C34" s="131"/>
      <c r="D34" s="131"/>
      <c r="E34" s="131"/>
      <c r="F34" s="131" t="s">
        <v>184</v>
      </c>
      <c r="G34" s="131"/>
    </row>
    <row r="35" spans="1:10" s="132" customFormat="1" x14ac:dyDescent="0.25">
      <c r="B35" s="131" t="s">
        <v>185</v>
      </c>
      <c r="C35" s="131"/>
      <c r="D35" s="131"/>
      <c r="E35" s="131"/>
      <c r="F35" s="131" t="s">
        <v>219</v>
      </c>
      <c r="G35" s="131"/>
    </row>
    <row r="36" spans="1:10" ht="15.75" customHeight="1" x14ac:dyDescent="0.25">
      <c r="A36" s="92"/>
      <c r="B36" s="182"/>
      <c r="C36" s="182"/>
      <c r="D36" s="182"/>
      <c r="E36" s="182"/>
      <c r="F36" s="182"/>
      <c r="G36" s="182"/>
      <c r="H36" s="182"/>
      <c r="I36" s="182"/>
      <c r="J36" s="92"/>
    </row>
    <row r="37" spans="1:10" ht="15.75" customHeight="1" x14ac:dyDescent="0.25">
      <c r="A37" s="92"/>
      <c r="B37" s="92"/>
      <c r="C37" s="92"/>
      <c r="D37" s="92"/>
      <c r="E37" s="92"/>
      <c r="F37" s="92"/>
      <c r="G37" s="92"/>
      <c r="H37" s="92"/>
      <c r="I37" s="92"/>
      <c r="J37" s="92"/>
    </row>
    <row r="38" spans="1:10" s="92" customFormat="1" x14ac:dyDescent="0.25"/>
    <row r="39" spans="1:10" s="92" customFormat="1" x14ac:dyDescent="0.25"/>
    <row r="40" spans="1:10" s="92" customFormat="1" x14ac:dyDescent="0.25">
      <c r="A40" s="9"/>
      <c r="B40" s="9"/>
      <c r="C40" s="9"/>
      <c r="D40" s="9"/>
      <c r="E40" s="9"/>
      <c r="F40"/>
      <c r="G40"/>
      <c r="H40"/>
      <c r="I40"/>
      <c r="J40"/>
    </row>
    <row r="41" spans="1:10" s="92" customFormat="1" x14ac:dyDescent="0.25">
      <c r="A41" s="9"/>
      <c r="B41" s="9"/>
      <c r="C41" s="9"/>
      <c r="D41" s="9"/>
      <c r="E41" s="9"/>
      <c r="F41"/>
      <c r="G41"/>
      <c r="H41"/>
      <c r="I41"/>
      <c r="J41"/>
    </row>
    <row r="42" spans="1:10" s="92" customFormat="1" x14ac:dyDescent="0.25">
      <c r="A42"/>
      <c r="B42" s="91"/>
      <c r="C42"/>
      <c r="D42"/>
      <c r="E42"/>
      <c r="F42"/>
      <c r="G42"/>
      <c r="H42"/>
      <c r="I42"/>
      <c r="J42"/>
    </row>
    <row r="43" spans="1:10" s="92" customFormat="1" x14ac:dyDescent="0.25">
      <c r="A43"/>
      <c r="B43" s="91"/>
      <c r="C43"/>
      <c r="D43"/>
      <c r="E43"/>
      <c r="F43"/>
      <c r="G43"/>
      <c r="H43"/>
      <c r="I43"/>
      <c r="J43"/>
    </row>
  </sheetData>
  <mergeCells count="35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F9:F10"/>
    <mergeCell ref="I9:I10"/>
    <mergeCell ref="G9:G10"/>
    <mergeCell ref="H9:H10"/>
    <mergeCell ref="A12:A13"/>
    <mergeCell ref="C12:C13"/>
    <mergeCell ref="D12:D13"/>
    <mergeCell ref="E12:E13"/>
    <mergeCell ref="F12:F13"/>
    <mergeCell ref="H12:H13"/>
    <mergeCell ref="I12:I13"/>
    <mergeCell ref="B12:B13"/>
    <mergeCell ref="B36:E36"/>
    <mergeCell ref="F36:I36"/>
    <mergeCell ref="F31:F32"/>
    <mergeCell ref="G12:G13"/>
    <mergeCell ref="I31:I32"/>
    <mergeCell ref="G31:G32"/>
    <mergeCell ref="H31:H32"/>
    <mergeCell ref="A31:A32"/>
    <mergeCell ref="B31:B32"/>
    <mergeCell ref="C31:C32"/>
    <mergeCell ref="D31:D32"/>
    <mergeCell ref="E31:E32"/>
  </mergeCells>
  <pageMargins left="0.7" right="0.7" top="0.75" bottom="0.75" header="0.3" footer="0.3"/>
  <pageSetup paperSize="9" scale="83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workbookViewId="0">
      <selection activeCell="G1" sqref="G1:I1"/>
    </sheetView>
  </sheetViews>
  <sheetFormatPr defaultRowHeight="15" x14ac:dyDescent="0.25"/>
  <cols>
    <col min="1" max="1" width="4.42578125" customWidth="1"/>
    <col min="2" max="2" width="25.140625" style="9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2" ht="75.75" customHeight="1" x14ac:dyDescent="0.25">
      <c r="B1" s="126" t="s">
        <v>223</v>
      </c>
      <c r="C1" s="127"/>
      <c r="D1" s="127"/>
      <c r="F1" s="1"/>
      <c r="G1" s="170" t="s">
        <v>246</v>
      </c>
      <c r="H1" s="170"/>
      <c r="I1" s="170"/>
    </row>
    <row r="2" spans="1:12" x14ac:dyDescent="0.25">
      <c r="B2" s="126" t="s">
        <v>220</v>
      </c>
      <c r="C2" s="127"/>
      <c r="D2" s="127"/>
      <c r="F2" s="9"/>
      <c r="G2" s="170"/>
      <c r="H2" s="170"/>
      <c r="I2" s="170"/>
    </row>
    <row r="3" spans="1:12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2" x14ac:dyDescent="0.25">
      <c r="B4" s="126" t="s">
        <v>221</v>
      </c>
      <c r="C4" s="127"/>
      <c r="D4" s="127"/>
      <c r="F4" s="9"/>
      <c r="G4" s="9"/>
      <c r="H4" s="125"/>
      <c r="I4" s="125"/>
    </row>
    <row r="5" spans="1:12" ht="17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2" ht="15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2" ht="29.25" customHeight="1" x14ac:dyDescent="0.25">
      <c r="A7" s="169" t="s">
        <v>115</v>
      </c>
      <c r="B7" s="169"/>
      <c r="C7" s="169"/>
      <c r="D7" s="169"/>
      <c r="E7" s="169"/>
      <c r="F7" s="169"/>
      <c r="G7" s="169"/>
      <c r="H7" s="169"/>
      <c r="I7" s="169"/>
    </row>
    <row r="8" spans="1:12" ht="6.75" customHeight="1" thickBot="1" x14ac:dyDescent="0.3"/>
    <row r="9" spans="1:12" ht="25.5" customHeight="1" x14ac:dyDescent="0.25">
      <c r="A9" s="152"/>
      <c r="B9" s="159"/>
      <c r="C9" s="161" t="s">
        <v>2</v>
      </c>
      <c r="D9" s="161" t="s">
        <v>3</v>
      </c>
      <c r="E9" s="190" t="s">
        <v>4</v>
      </c>
      <c r="F9" s="123"/>
      <c r="G9" s="190" t="s">
        <v>88</v>
      </c>
      <c r="H9" s="190" t="s">
        <v>175</v>
      </c>
      <c r="I9" s="190" t="s">
        <v>89</v>
      </c>
      <c r="J9" s="190" t="s">
        <v>5</v>
      </c>
      <c r="K9" s="190" t="s">
        <v>176</v>
      </c>
      <c r="L9" s="190" t="s">
        <v>6</v>
      </c>
    </row>
    <row r="10" spans="1:12" ht="20.25" customHeight="1" thickBot="1" x14ac:dyDescent="0.3">
      <c r="A10" s="153"/>
      <c r="B10" s="160"/>
      <c r="C10" s="162"/>
      <c r="D10" s="162"/>
      <c r="E10" s="191"/>
      <c r="F10" s="124"/>
      <c r="G10" s="191"/>
      <c r="H10" s="191"/>
      <c r="I10" s="191"/>
      <c r="J10" s="191"/>
      <c r="K10" s="191"/>
      <c r="L10" s="191"/>
    </row>
    <row r="11" spans="1:12" ht="16.5" thickBot="1" x14ac:dyDescent="0.3">
      <c r="A11" s="88">
        <v>1</v>
      </c>
      <c r="B11" s="23" t="s">
        <v>116</v>
      </c>
      <c r="C11" s="19">
        <v>5.5</v>
      </c>
      <c r="D11" s="37">
        <v>6461</v>
      </c>
      <c r="E11" s="37">
        <f>D11*10%</f>
        <v>646.1</v>
      </c>
      <c r="F11" s="37">
        <f>D11+E11</f>
        <v>7107.1</v>
      </c>
      <c r="G11" s="37">
        <f>F11*20%</f>
        <v>1421.42</v>
      </c>
      <c r="H11" s="37">
        <f>F11+G11</f>
        <v>8528.52</v>
      </c>
      <c r="I11" s="37">
        <f>H11*30%</f>
        <v>2558.556</v>
      </c>
      <c r="J11" s="37"/>
      <c r="K11" s="37">
        <f>H11+I11</f>
        <v>11087.076000000001</v>
      </c>
      <c r="L11" s="37">
        <f>K11*C11</f>
        <v>60978.918000000005</v>
      </c>
    </row>
    <row r="12" spans="1:12" ht="15.75" x14ac:dyDescent="0.25">
      <c r="A12" s="93"/>
      <c r="B12" s="25"/>
      <c r="C12" s="26"/>
      <c r="D12" s="38"/>
      <c r="E12" s="38"/>
      <c r="F12" s="38"/>
      <c r="G12" s="38"/>
      <c r="H12" s="38"/>
      <c r="I12" s="38"/>
      <c r="J12" s="38"/>
      <c r="K12" s="38"/>
      <c r="L12" s="38"/>
    </row>
    <row r="13" spans="1:12" ht="15.75" x14ac:dyDescent="0.25">
      <c r="A13" s="93"/>
      <c r="B13" s="25"/>
      <c r="C13" s="26"/>
      <c r="D13" s="38"/>
      <c r="E13" s="38"/>
      <c r="F13" s="38"/>
      <c r="G13" s="38"/>
      <c r="H13" s="38"/>
      <c r="I13" s="38"/>
      <c r="J13" s="38"/>
      <c r="K13" s="38"/>
      <c r="L13" s="38"/>
    </row>
    <row r="14" spans="1:12" ht="15.75" x14ac:dyDescent="0.25">
      <c r="A14" s="93"/>
      <c r="B14" s="25"/>
      <c r="C14" s="26"/>
      <c r="D14" s="38"/>
      <c r="E14" s="38"/>
      <c r="F14" s="38"/>
      <c r="G14" s="38"/>
      <c r="H14" s="38"/>
      <c r="I14" s="38"/>
      <c r="J14" s="38"/>
      <c r="K14" s="38"/>
      <c r="L14" s="38"/>
    </row>
    <row r="15" spans="1:12" ht="16.5" thickBot="1" x14ac:dyDescent="0.3">
      <c r="A15" s="93"/>
      <c r="B15" s="25"/>
      <c r="C15" s="26"/>
      <c r="D15" s="38"/>
      <c r="E15" s="38"/>
      <c r="F15" s="38"/>
      <c r="G15" s="38"/>
      <c r="H15" s="38"/>
      <c r="I15" s="38"/>
      <c r="J15" s="38"/>
      <c r="K15" s="38"/>
      <c r="L15" s="38"/>
    </row>
    <row r="16" spans="1:12" ht="15.75" x14ac:dyDescent="0.25">
      <c r="A16" s="152"/>
      <c r="B16" s="154" t="s">
        <v>30</v>
      </c>
      <c r="C16" s="156">
        <v>5.5</v>
      </c>
      <c r="D16" s="156"/>
      <c r="E16" s="156"/>
      <c r="F16" s="86"/>
      <c r="G16" s="86"/>
      <c r="H16" s="86"/>
      <c r="I16" s="156"/>
      <c r="J16" s="156"/>
      <c r="K16" s="86"/>
      <c r="L16" s="171">
        <v>60979</v>
      </c>
    </row>
    <row r="17" spans="1:12" ht="16.5" thickBot="1" x14ac:dyDescent="0.3">
      <c r="A17" s="153"/>
      <c r="B17" s="155"/>
      <c r="C17" s="157"/>
      <c r="D17" s="157"/>
      <c r="E17" s="157"/>
      <c r="F17" s="87"/>
      <c r="G17" s="87"/>
      <c r="H17" s="87"/>
      <c r="I17" s="157"/>
      <c r="J17" s="157"/>
      <c r="K17" s="87"/>
      <c r="L17" s="172"/>
    </row>
    <row r="18" spans="1:12" x14ac:dyDescent="0.25">
      <c r="A18" s="92"/>
      <c r="B18" s="182"/>
      <c r="C18" s="182"/>
      <c r="D18" s="182"/>
      <c r="E18" s="182"/>
      <c r="F18" s="182"/>
      <c r="G18" s="182"/>
      <c r="H18" s="182"/>
      <c r="I18" s="182"/>
      <c r="J18" s="92"/>
    </row>
    <row r="19" spans="1:12" s="132" customFormat="1" x14ac:dyDescent="0.25">
      <c r="B19" s="131" t="s">
        <v>183</v>
      </c>
      <c r="C19" s="131"/>
      <c r="D19" s="131"/>
      <c r="E19" s="131"/>
      <c r="F19" s="131" t="s">
        <v>184</v>
      </c>
      <c r="G19" s="131"/>
    </row>
    <row r="20" spans="1:12" s="132" customFormat="1" x14ac:dyDescent="0.25">
      <c r="B20" s="131" t="s">
        <v>185</v>
      </c>
      <c r="C20" s="131"/>
      <c r="D20" s="131"/>
      <c r="E20" s="131"/>
      <c r="F20" s="131" t="s">
        <v>219</v>
      </c>
      <c r="G20" s="131"/>
    </row>
    <row r="21" spans="1:12" ht="15.75" customHeight="1" x14ac:dyDescent="0.25">
      <c r="A21" s="92"/>
      <c r="B21" s="92"/>
      <c r="C21" s="92"/>
      <c r="D21" s="92"/>
      <c r="E21" s="92"/>
      <c r="F21" s="92"/>
      <c r="G21" s="92"/>
      <c r="H21" s="92"/>
      <c r="I21" s="92"/>
      <c r="J21" s="92"/>
    </row>
    <row r="22" spans="1:12" s="92" customFormat="1" x14ac:dyDescent="0.25"/>
    <row r="23" spans="1:12" s="92" customFormat="1" x14ac:dyDescent="0.25"/>
    <row r="24" spans="1:12" s="92" customFormat="1" x14ac:dyDescent="0.25">
      <c r="A24" s="9"/>
      <c r="B24" s="9"/>
      <c r="C24" s="9"/>
      <c r="D24" s="9"/>
      <c r="E24" s="9"/>
      <c r="F24"/>
      <c r="G24"/>
      <c r="H24"/>
      <c r="I24"/>
      <c r="J24"/>
    </row>
    <row r="25" spans="1:12" s="92" customFormat="1" x14ac:dyDescent="0.25">
      <c r="A25" s="9"/>
      <c r="B25" s="9"/>
      <c r="C25" s="9"/>
      <c r="D25" s="9"/>
      <c r="E25" s="9"/>
      <c r="F25"/>
      <c r="G25"/>
      <c r="H25"/>
      <c r="I25"/>
      <c r="J25"/>
    </row>
    <row r="26" spans="1:12" s="92" customFormat="1" x14ac:dyDescent="0.25">
      <c r="A26"/>
      <c r="B26" s="91"/>
      <c r="C26"/>
      <c r="D26"/>
      <c r="E26"/>
      <c r="F26"/>
      <c r="G26"/>
      <c r="H26"/>
      <c r="I26"/>
      <c r="J26"/>
    </row>
    <row r="27" spans="1:12" s="92" customFormat="1" x14ac:dyDescent="0.25">
      <c r="A27"/>
      <c r="B27" s="91"/>
      <c r="C27"/>
      <c r="D27"/>
      <c r="E27"/>
      <c r="F27"/>
      <c r="G27"/>
      <c r="H27"/>
      <c r="I27"/>
      <c r="J27"/>
    </row>
  </sheetData>
  <mergeCells count="27">
    <mergeCell ref="H3:I3"/>
    <mergeCell ref="A6:I6"/>
    <mergeCell ref="G1:I1"/>
    <mergeCell ref="G2:I2"/>
    <mergeCell ref="B18:E18"/>
    <mergeCell ref="F18:I18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L16:L17"/>
    <mergeCell ref="I9:I10"/>
    <mergeCell ref="L9:L10"/>
    <mergeCell ref="A16:A17"/>
    <mergeCell ref="B16:B17"/>
    <mergeCell ref="C16:C17"/>
    <mergeCell ref="D16:D17"/>
    <mergeCell ref="E16:E17"/>
    <mergeCell ref="I16:I17"/>
    <mergeCell ref="J16:J17"/>
    <mergeCell ref="J9:J10"/>
    <mergeCell ref="K9:K10"/>
  </mergeCells>
  <pageMargins left="0.7" right="0.7" top="0.75" bottom="0.75" header="0.3" footer="0.3"/>
  <pageSetup paperSize="9" scale="69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opLeftCell="A4" workbookViewId="0">
      <selection activeCell="N20" sqref="N20"/>
    </sheetView>
  </sheetViews>
  <sheetFormatPr defaultRowHeight="15" x14ac:dyDescent="0.25"/>
  <cols>
    <col min="1" max="1" width="4.42578125" customWidth="1"/>
    <col min="2" max="2" width="24.7109375" style="91" customWidth="1"/>
    <col min="3" max="3" width="9.5703125" customWidth="1"/>
    <col min="4" max="4" width="9.28515625" bestFit="1" customWidth="1"/>
    <col min="5" max="5" width="9.140625" customWidth="1"/>
    <col min="6" max="6" width="5.140625" customWidth="1"/>
    <col min="7" max="7" width="5.42578125" customWidth="1"/>
    <col min="8" max="8" width="11.28515625" customWidth="1"/>
    <col min="9" max="10" width="10.28515625" customWidth="1"/>
  </cols>
  <sheetData>
    <row r="1" spans="1:9" ht="15" customHeight="1" x14ac:dyDescent="0.25">
      <c r="B1" s="126" t="s">
        <v>223</v>
      </c>
      <c r="C1" s="127"/>
      <c r="D1" s="127"/>
      <c r="F1" s="1"/>
      <c r="G1" s="170"/>
      <c r="H1" s="170"/>
      <c r="I1" s="170"/>
    </row>
    <row r="2" spans="1:9" ht="78" customHeight="1" x14ac:dyDescent="0.25">
      <c r="B2" s="126" t="s">
        <v>220</v>
      </c>
      <c r="C2" s="127"/>
      <c r="D2" s="127"/>
      <c r="F2" s="9"/>
      <c r="G2" s="170" t="s">
        <v>252</v>
      </c>
      <c r="H2" s="170"/>
      <c r="I2" s="170"/>
    </row>
    <row r="3" spans="1:9" x14ac:dyDescent="0.25">
      <c r="B3" s="126" t="s">
        <v>179</v>
      </c>
      <c r="C3" s="127"/>
      <c r="D3" s="127"/>
      <c r="F3" s="9"/>
      <c r="G3" s="9"/>
      <c r="H3" s="165"/>
      <c r="I3" s="165"/>
    </row>
    <row r="4" spans="1:9" x14ac:dyDescent="0.25">
      <c r="B4" s="126" t="s">
        <v>221</v>
      </c>
      <c r="C4" s="127"/>
      <c r="D4" s="127"/>
      <c r="F4" s="9"/>
      <c r="G4" s="9"/>
      <c r="H4" s="125"/>
      <c r="I4" s="125"/>
    </row>
    <row r="5" spans="1:9" ht="21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9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9" x14ac:dyDescent="0.25">
      <c r="A7" s="169" t="s">
        <v>117</v>
      </c>
      <c r="B7" s="169"/>
      <c r="C7" s="169"/>
      <c r="D7" s="169"/>
      <c r="E7" s="169"/>
      <c r="F7" s="169"/>
      <c r="G7" s="169"/>
      <c r="H7" s="169"/>
      <c r="I7" s="169"/>
    </row>
    <row r="8" spans="1:9" ht="15.75" thickBot="1" x14ac:dyDescent="0.3">
      <c r="A8" s="42"/>
      <c r="B8" s="43"/>
      <c r="C8" s="42"/>
      <c r="D8" s="42"/>
      <c r="E8" s="42"/>
      <c r="F8" s="42"/>
      <c r="G8" s="42"/>
      <c r="H8" s="42"/>
      <c r="I8" s="42"/>
    </row>
    <row r="9" spans="1:9" ht="15" customHeight="1" x14ac:dyDescent="0.25">
      <c r="A9" s="161"/>
      <c r="B9" s="159"/>
      <c r="C9" s="161" t="s">
        <v>2</v>
      </c>
      <c r="D9" s="161" t="s">
        <v>3</v>
      </c>
      <c r="E9" s="163" t="s">
        <v>118</v>
      </c>
      <c r="F9" s="190"/>
      <c r="G9" s="115"/>
      <c r="H9" s="112"/>
      <c r="I9" s="190" t="s">
        <v>130</v>
      </c>
    </row>
    <row r="10" spans="1:9" ht="30" customHeight="1" thickBot="1" x14ac:dyDescent="0.3">
      <c r="A10" s="162"/>
      <c r="B10" s="160"/>
      <c r="C10" s="162"/>
      <c r="D10" s="162"/>
      <c r="E10" s="164"/>
      <c r="F10" s="191"/>
      <c r="G10" s="116"/>
      <c r="H10" s="113"/>
      <c r="I10" s="191"/>
    </row>
    <row r="11" spans="1:9" ht="16.5" thickBot="1" x14ac:dyDescent="0.3">
      <c r="A11" s="113">
        <v>1</v>
      </c>
      <c r="B11" s="25" t="s">
        <v>82</v>
      </c>
      <c r="C11" s="18">
        <v>1</v>
      </c>
      <c r="D11" s="16">
        <v>6889</v>
      </c>
      <c r="E11" s="16">
        <f>6889*30%</f>
        <v>2066.6999999999998</v>
      </c>
      <c r="F11" s="16"/>
      <c r="G11" s="16"/>
      <c r="H11" s="16">
        <f>D11+E11</f>
        <v>8955.7000000000007</v>
      </c>
      <c r="I11" s="16">
        <f>H11*C11</f>
        <v>8955.7000000000007</v>
      </c>
    </row>
    <row r="12" spans="1:9" ht="15" customHeight="1" x14ac:dyDescent="0.25">
      <c r="A12" s="208">
        <v>2</v>
      </c>
      <c r="B12" s="204" t="s">
        <v>119</v>
      </c>
      <c r="C12" s="195">
        <v>1</v>
      </c>
      <c r="D12" s="196">
        <v>6544</v>
      </c>
      <c r="E12" s="196">
        <f>D12*30%</f>
        <v>1963.1999999999998</v>
      </c>
      <c r="F12" s="206"/>
      <c r="G12" s="198"/>
      <c r="H12" s="207">
        <f t="shared" ref="H12" si="0">D12+E12</f>
        <v>8507.2000000000007</v>
      </c>
      <c r="I12" s="196">
        <f>H12*C12</f>
        <v>8507.2000000000007</v>
      </c>
    </row>
    <row r="13" spans="1:9" ht="15.75" customHeight="1" thickBot="1" x14ac:dyDescent="0.3">
      <c r="A13" s="209"/>
      <c r="B13" s="205"/>
      <c r="C13" s="195"/>
      <c r="D13" s="196"/>
      <c r="E13" s="196"/>
      <c r="F13" s="206"/>
      <c r="G13" s="199"/>
      <c r="H13" s="207"/>
      <c r="I13" s="196"/>
    </row>
    <row r="14" spans="1:9" ht="26.25" customHeight="1" thickBot="1" x14ac:dyDescent="0.3">
      <c r="A14" s="113">
        <v>3</v>
      </c>
      <c r="B14" s="23" t="s">
        <v>62</v>
      </c>
      <c r="C14" s="17">
        <v>1</v>
      </c>
      <c r="D14" s="15">
        <v>4379</v>
      </c>
      <c r="E14" s="15"/>
      <c r="F14" s="15"/>
      <c r="G14" s="15"/>
      <c r="H14" s="15">
        <f>D14+E14+F14+G14</f>
        <v>4379</v>
      </c>
      <c r="I14" s="15">
        <f>H14*C14</f>
        <v>4379</v>
      </c>
    </row>
    <row r="15" spans="1:9" ht="16.5" thickBot="1" x14ac:dyDescent="0.3">
      <c r="A15" s="113">
        <v>4</v>
      </c>
      <c r="B15" s="23" t="s">
        <v>16</v>
      </c>
      <c r="C15" s="17">
        <v>1</v>
      </c>
      <c r="D15" s="15">
        <v>2670</v>
      </c>
      <c r="E15" s="15"/>
      <c r="F15" s="37"/>
      <c r="G15" s="37"/>
      <c r="H15" s="15">
        <f>D15+E15+F15+G15</f>
        <v>2670</v>
      </c>
      <c r="I15" s="15">
        <f>H15*C15</f>
        <v>2670</v>
      </c>
    </row>
    <row r="16" spans="1:9" ht="39" thickBot="1" x14ac:dyDescent="0.3">
      <c r="A16" s="113">
        <v>5</v>
      </c>
      <c r="B16" s="23" t="s">
        <v>120</v>
      </c>
      <c r="C16" s="17">
        <v>1</v>
      </c>
      <c r="D16" s="15">
        <v>3391</v>
      </c>
      <c r="E16" s="15"/>
      <c r="F16" s="37"/>
      <c r="G16" s="37"/>
      <c r="H16" s="15">
        <f t="shared" ref="H16" si="1">D16+E16+F16+G16</f>
        <v>3391</v>
      </c>
      <c r="I16" s="15">
        <f t="shared" ref="I16:I17" si="2">H16*C16</f>
        <v>3391</v>
      </c>
    </row>
    <row r="17" spans="1:10" ht="26.25" thickBot="1" x14ac:dyDescent="0.3">
      <c r="A17" s="113">
        <v>6</v>
      </c>
      <c r="B17" s="23" t="s">
        <v>121</v>
      </c>
      <c r="C17" s="17">
        <v>2</v>
      </c>
      <c r="D17" s="16">
        <v>2910</v>
      </c>
      <c r="E17" s="15"/>
      <c r="F17" s="37"/>
      <c r="G17" s="37">
        <f>D17*10%</f>
        <v>291</v>
      </c>
      <c r="H17" s="15">
        <f>D17+E17+F17+G17</f>
        <v>3201</v>
      </c>
      <c r="I17" s="15">
        <f t="shared" si="2"/>
        <v>6402</v>
      </c>
    </row>
    <row r="18" spans="1:10" ht="16.5" thickBot="1" x14ac:dyDescent="0.3">
      <c r="A18" s="113">
        <v>7</v>
      </c>
      <c r="B18" s="23" t="s">
        <v>122</v>
      </c>
      <c r="C18" s="96">
        <v>0.5</v>
      </c>
      <c r="D18" s="97">
        <v>4619</v>
      </c>
      <c r="E18" s="15"/>
      <c r="F18" s="37">
        <f>D18*30%</f>
        <v>1385.7</v>
      </c>
      <c r="G18" s="37"/>
      <c r="H18" s="37">
        <f>D18+E18+F18</f>
        <v>6004.7</v>
      </c>
      <c r="I18" s="15">
        <f>H18*C18</f>
        <v>3002.35</v>
      </c>
    </row>
    <row r="19" spans="1:10" ht="16.5" thickBot="1" x14ac:dyDescent="0.3">
      <c r="A19" s="113">
        <v>8</v>
      </c>
      <c r="B19" s="23" t="s">
        <v>123</v>
      </c>
      <c r="C19" s="96">
        <v>0.5</v>
      </c>
      <c r="D19" s="97">
        <v>2670</v>
      </c>
      <c r="E19" s="15"/>
      <c r="F19" s="37"/>
      <c r="G19" s="37"/>
      <c r="H19" s="37">
        <f>D19</f>
        <v>2670</v>
      </c>
      <c r="I19" s="15">
        <f>H19*C19</f>
        <v>1335</v>
      </c>
    </row>
    <row r="20" spans="1:10" ht="16.5" thickBot="1" x14ac:dyDescent="0.3">
      <c r="A20" s="113">
        <v>9</v>
      </c>
      <c r="B20" s="23" t="s">
        <v>124</v>
      </c>
      <c r="C20" s="96">
        <v>1</v>
      </c>
      <c r="D20" s="97">
        <v>3631</v>
      </c>
      <c r="E20" s="15"/>
      <c r="F20" s="37"/>
      <c r="G20" s="37"/>
      <c r="H20" s="37">
        <f>D20*C20</f>
        <v>3631</v>
      </c>
      <c r="I20" s="15">
        <f>H20*C20</f>
        <v>3631</v>
      </c>
    </row>
    <row r="21" spans="1:10" ht="16.5" thickBot="1" x14ac:dyDescent="0.3">
      <c r="A21" s="113"/>
      <c r="B21" s="23"/>
      <c r="C21" s="96"/>
      <c r="D21" s="97"/>
      <c r="E21" s="15"/>
      <c r="F21" s="37"/>
      <c r="G21" s="37"/>
      <c r="H21" s="37"/>
      <c r="I21" s="15"/>
    </row>
    <row r="22" spans="1:10" ht="16.5" thickBot="1" x14ac:dyDescent="0.3">
      <c r="A22" s="113"/>
      <c r="B22" s="23"/>
      <c r="C22" s="17"/>
      <c r="D22" s="98"/>
      <c r="E22" s="15"/>
      <c r="F22" s="37"/>
      <c r="G22" s="37"/>
      <c r="H22" s="37"/>
      <c r="I22" s="15"/>
    </row>
    <row r="23" spans="1:10" ht="15.75" x14ac:dyDescent="0.25">
      <c r="A23" s="161"/>
      <c r="B23" s="154" t="s">
        <v>30</v>
      </c>
      <c r="C23" s="156">
        <f>C11+C12+C14+C15+C16+C17+C18+C19+C20</f>
        <v>9</v>
      </c>
      <c r="D23" s="171"/>
      <c r="E23" s="171"/>
      <c r="F23" s="171"/>
      <c r="G23" s="110"/>
      <c r="H23" s="110"/>
      <c r="I23" s="171">
        <f>SUM(I11:I22)</f>
        <v>42273.25</v>
      </c>
    </row>
    <row r="24" spans="1:10" ht="16.5" thickBot="1" x14ac:dyDescent="0.3">
      <c r="A24" s="162"/>
      <c r="B24" s="155"/>
      <c r="C24" s="157"/>
      <c r="D24" s="172"/>
      <c r="E24" s="172"/>
      <c r="F24" s="172"/>
      <c r="G24" s="111"/>
      <c r="H24" s="111"/>
      <c r="I24" s="172"/>
    </row>
    <row r="26" spans="1:10" s="132" customFormat="1" ht="17.25" customHeight="1" x14ac:dyDescent="0.25">
      <c r="B26" s="131" t="s">
        <v>182</v>
      </c>
      <c r="C26" s="131"/>
      <c r="D26" s="131"/>
      <c r="E26" s="131"/>
      <c r="F26" s="131" t="s">
        <v>212</v>
      </c>
      <c r="G26" s="131"/>
    </row>
    <row r="27" spans="1:10" s="132" customFormat="1" x14ac:dyDescent="0.25">
      <c r="B27" s="131" t="s">
        <v>183</v>
      </c>
      <c r="C27" s="131"/>
      <c r="D27" s="131"/>
      <c r="E27" s="131"/>
      <c r="F27" s="131" t="s">
        <v>184</v>
      </c>
      <c r="G27" s="131"/>
    </row>
    <row r="28" spans="1:10" s="132" customFormat="1" x14ac:dyDescent="0.25">
      <c r="B28" s="131" t="s">
        <v>185</v>
      </c>
      <c r="C28" s="131"/>
      <c r="D28" s="131"/>
      <c r="E28" s="131"/>
      <c r="F28" s="131"/>
      <c r="G28" s="131"/>
    </row>
    <row r="29" spans="1:10" x14ac:dyDescent="0.25">
      <c r="A29" s="92"/>
      <c r="B29" s="92"/>
      <c r="C29" s="92"/>
      <c r="D29" s="92"/>
      <c r="E29" s="92"/>
      <c r="F29" s="92"/>
      <c r="G29" s="92"/>
      <c r="H29" s="92"/>
      <c r="I29" s="92"/>
      <c r="J29" s="92"/>
    </row>
    <row r="30" spans="1:10" s="92" customFormat="1" x14ac:dyDescent="0.25"/>
    <row r="31" spans="1:10" s="92" customFormat="1" x14ac:dyDescent="0.25"/>
    <row r="32" spans="1:10" s="92" customFormat="1" x14ac:dyDescent="0.25">
      <c r="A32" s="9"/>
      <c r="B32" s="9"/>
      <c r="C32" s="9"/>
      <c r="D32" s="9"/>
      <c r="E32" s="9"/>
      <c r="F32"/>
      <c r="G32"/>
      <c r="H32"/>
      <c r="I32"/>
      <c r="J32"/>
    </row>
    <row r="33" spans="1:10" s="92" customFormat="1" x14ac:dyDescent="0.25">
      <c r="A33" s="9"/>
      <c r="B33" s="9"/>
      <c r="C33" s="9"/>
      <c r="D33" s="9"/>
      <c r="E33" s="9"/>
      <c r="F33"/>
      <c r="G33"/>
      <c r="H33"/>
      <c r="I33"/>
      <c r="J33"/>
    </row>
    <row r="34" spans="1:10" s="92" customFormat="1" x14ac:dyDescent="0.25">
      <c r="A34"/>
      <c r="B34" s="91"/>
      <c r="C34"/>
      <c r="D34"/>
      <c r="E34"/>
      <c r="F34"/>
      <c r="G34"/>
      <c r="H34"/>
      <c r="I34"/>
      <c r="J34"/>
    </row>
    <row r="35" spans="1:10" s="92" customFormat="1" x14ac:dyDescent="0.25">
      <c r="A35"/>
      <c r="B35" s="91"/>
      <c r="C35"/>
      <c r="D35"/>
      <c r="E35"/>
      <c r="F35"/>
      <c r="G35"/>
      <c r="H35"/>
      <c r="I35"/>
      <c r="J35"/>
    </row>
  </sheetData>
  <mergeCells count="29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F9:F10"/>
    <mergeCell ref="I9:I10"/>
    <mergeCell ref="F12:F13"/>
    <mergeCell ref="G12:G13"/>
    <mergeCell ref="H12:H13"/>
    <mergeCell ref="I12:I13"/>
    <mergeCell ref="A23:A24"/>
    <mergeCell ref="B23:B24"/>
    <mergeCell ref="C23:C24"/>
    <mergeCell ref="D23:D24"/>
    <mergeCell ref="E23:E24"/>
    <mergeCell ref="I23:I24"/>
    <mergeCell ref="F23:F24"/>
    <mergeCell ref="A12:A13"/>
    <mergeCell ref="B12:B13"/>
    <mergeCell ref="C12:C13"/>
    <mergeCell ref="D12:D13"/>
    <mergeCell ref="E12:E13"/>
  </mergeCells>
  <pageMargins left="0.7" right="0.7" top="0.75" bottom="0.75" header="0.3" footer="0.3"/>
  <pageSetup paperSize="9" scale="98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workbookViewId="0">
      <selection activeCell="M19" sqref="M19"/>
    </sheetView>
  </sheetViews>
  <sheetFormatPr defaultRowHeight="15" x14ac:dyDescent="0.25"/>
  <cols>
    <col min="1" max="1" width="4.42578125" customWidth="1"/>
    <col min="2" max="2" width="25.140625" style="102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x14ac:dyDescent="0.25">
      <c r="B1" s="150"/>
      <c r="G1" t="s">
        <v>271</v>
      </c>
    </row>
    <row r="2" spans="1:10" x14ac:dyDescent="0.25">
      <c r="B2" s="151"/>
    </row>
    <row r="3" spans="1:10" ht="72" customHeight="1" x14ac:dyDescent="0.25">
      <c r="B3" s="126" t="s">
        <v>223</v>
      </c>
      <c r="C3" s="127"/>
      <c r="D3" s="127"/>
      <c r="F3" s="1"/>
      <c r="G3" s="170" t="s">
        <v>265</v>
      </c>
      <c r="H3" s="170"/>
      <c r="I3" s="170"/>
    </row>
    <row r="4" spans="1:10" x14ac:dyDescent="0.25">
      <c r="B4" s="126" t="s">
        <v>266</v>
      </c>
      <c r="C4" s="127"/>
      <c r="D4" s="127"/>
      <c r="F4" s="9"/>
      <c r="G4" s="170"/>
      <c r="H4" s="170"/>
      <c r="I4" s="170"/>
    </row>
    <row r="5" spans="1:10" ht="19.5" customHeight="1" x14ac:dyDescent="0.25">
      <c r="B5" s="126" t="s">
        <v>179</v>
      </c>
      <c r="C5" s="127"/>
      <c r="D5" s="127"/>
      <c r="F5" s="9"/>
      <c r="G5" s="9"/>
      <c r="H5" s="165"/>
      <c r="I5" s="165"/>
    </row>
    <row r="6" spans="1:10" x14ac:dyDescent="0.25">
      <c r="B6" s="126" t="s">
        <v>221</v>
      </c>
      <c r="C6" s="127"/>
      <c r="D6" s="127"/>
      <c r="F6" s="9"/>
      <c r="G6" s="9"/>
      <c r="H6" s="125"/>
      <c r="I6" s="125"/>
    </row>
    <row r="7" spans="1:10" ht="15.75" customHeight="1" x14ac:dyDescent="0.25">
      <c r="A7" s="165" t="s">
        <v>180</v>
      </c>
      <c r="B7" s="165"/>
      <c r="C7" s="165"/>
      <c r="D7" s="165"/>
      <c r="E7" s="165"/>
      <c r="F7" s="165"/>
      <c r="G7" s="165"/>
      <c r="H7" s="165"/>
      <c r="I7" s="165"/>
    </row>
    <row r="8" spans="1:10" ht="15.75" customHeight="1" x14ac:dyDescent="0.25">
      <c r="A8" s="165" t="s">
        <v>154</v>
      </c>
      <c r="B8" s="165"/>
      <c r="C8" s="165"/>
      <c r="D8" s="165"/>
      <c r="E8" s="165"/>
      <c r="F8" s="165"/>
      <c r="G8" s="165"/>
      <c r="H8" s="165"/>
      <c r="I8" s="165"/>
    </row>
    <row r="9" spans="1:10" ht="29.25" customHeight="1" x14ac:dyDescent="0.25">
      <c r="A9" s="169" t="s">
        <v>141</v>
      </c>
      <c r="B9" s="169"/>
      <c r="C9" s="169"/>
      <c r="D9" s="169"/>
      <c r="E9" s="169"/>
      <c r="F9" s="169"/>
      <c r="G9" s="169"/>
      <c r="H9" s="169"/>
      <c r="I9" s="169"/>
    </row>
    <row r="10" spans="1:10" ht="6.75" customHeight="1" thickBot="1" x14ac:dyDescent="0.3"/>
    <row r="11" spans="1:10" ht="25.5" customHeight="1" x14ac:dyDescent="0.25">
      <c r="A11" s="152"/>
      <c r="B11" s="159"/>
      <c r="C11" s="161" t="s">
        <v>2</v>
      </c>
      <c r="D11" s="161" t="s">
        <v>3</v>
      </c>
      <c r="E11" s="161" t="s">
        <v>4</v>
      </c>
      <c r="F11" s="161" t="s">
        <v>173</v>
      </c>
      <c r="G11" s="163" t="s">
        <v>125</v>
      </c>
      <c r="H11" s="163" t="s">
        <v>126</v>
      </c>
      <c r="I11" s="163" t="s">
        <v>174</v>
      </c>
      <c r="J11" s="161" t="s">
        <v>127</v>
      </c>
    </row>
    <row r="12" spans="1:10" ht="20.25" customHeight="1" thickBot="1" x14ac:dyDescent="0.3">
      <c r="A12" s="153"/>
      <c r="B12" s="160"/>
      <c r="C12" s="162"/>
      <c r="D12" s="162"/>
      <c r="E12" s="162"/>
      <c r="F12" s="162"/>
      <c r="G12" s="164"/>
      <c r="H12" s="164"/>
      <c r="I12" s="164"/>
      <c r="J12" s="162"/>
    </row>
    <row r="13" spans="1:10" ht="16.5" thickBot="1" x14ac:dyDescent="0.3">
      <c r="A13" s="101">
        <v>1</v>
      </c>
      <c r="B13" s="23" t="s">
        <v>58</v>
      </c>
      <c r="C13" s="17">
        <v>1</v>
      </c>
      <c r="D13" s="17">
        <v>7449</v>
      </c>
      <c r="E13" s="17">
        <f>D13*10%</f>
        <v>744.90000000000009</v>
      </c>
      <c r="F13" s="17">
        <f>D13+E13</f>
        <v>8193.9</v>
      </c>
      <c r="G13" s="17">
        <f>F13*30%</f>
        <v>2458.1699999999996</v>
      </c>
      <c r="H13" s="17"/>
      <c r="I13" s="17">
        <f>D13+E13+G13+H13</f>
        <v>10652.07</v>
      </c>
      <c r="J13" s="15">
        <f>I13*C13</f>
        <v>10652.07</v>
      </c>
    </row>
    <row r="14" spans="1:10" ht="15.75" customHeight="1" thickBot="1" x14ac:dyDescent="0.3">
      <c r="A14" s="101">
        <v>2</v>
      </c>
      <c r="B14" s="23" t="s">
        <v>119</v>
      </c>
      <c r="C14" s="17">
        <v>1.5</v>
      </c>
      <c r="D14" s="17">
        <v>7076</v>
      </c>
      <c r="E14" s="17">
        <f>D14*10%</f>
        <v>707.6</v>
      </c>
      <c r="F14" s="17">
        <f t="shared" ref="F14:F19" si="0">D14+E14</f>
        <v>7783.6</v>
      </c>
      <c r="G14" s="17">
        <f>F14*30%</f>
        <v>2335.08</v>
      </c>
      <c r="H14" s="17"/>
      <c r="I14" s="17">
        <f>F14+G14+H14</f>
        <v>10118.68</v>
      </c>
      <c r="J14" s="15">
        <f>I14*C14</f>
        <v>15178.02</v>
      </c>
    </row>
    <row r="15" spans="1:10" ht="2.25" customHeight="1" x14ac:dyDescent="0.25">
      <c r="A15" s="152">
        <v>3</v>
      </c>
      <c r="B15" s="25"/>
      <c r="C15" s="156">
        <v>2</v>
      </c>
      <c r="D15" s="156">
        <v>6461</v>
      </c>
      <c r="E15" s="156">
        <f>D15*10%</f>
        <v>646.1</v>
      </c>
      <c r="F15" s="156">
        <f t="shared" si="0"/>
        <v>7107.1</v>
      </c>
      <c r="G15" s="156">
        <f>F15*30%</f>
        <v>2132.13</v>
      </c>
      <c r="H15" s="156"/>
      <c r="I15" s="156">
        <f>F15+G15</f>
        <v>9239.23</v>
      </c>
      <c r="J15" s="171">
        <f>C15*I15</f>
        <v>18478.46</v>
      </c>
    </row>
    <row r="16" spans="1:10" ht="18" customHeight="1" thickBot="1" x14ac:dyDescent="0.3">
      <c r="A16" s="153"/>
      <c r="B16" s="23" t="s">
        <v>140</v>
      </c>
      <c r="C16" s="157"/>
      <c r="D16" s="157"/>
      <c r="E16" s="157"/>
      <c r="F16" s="157"/>
      <c r="G16" s="157"/>
      <c r="H16" s="157"/>
      <c r="I16" s="157"/>
      <c r="J16" s="172"/>
    </row>
    <row r="17" spans="1:10" ht="16.5" thickBot="1" x14ac:dyDescent="0.3">
      <c r="A17" s="101">
        <v>4</v>
      </c>
      <c r="B17" s="23" t="s">
        <v>142</v>
      </c>
      <c r="C17" s="17">
        <v>0.5</v>
      </c>
      <c r="D17" s="17">
        <v>6461</v>
      </c>
      <c r="E17" s="17">
        <f>D17*10%</f>
        <v>646.1</v>
      </c>
      <c r="F17" s="17">
        <f>D17+E17</f>
        <v>7107.1</v>
      </c>
      <c r="G17" s="17">
        <f>F17*30%</f>
        <v>2132.13</v>
      </c>
      <c r="H17" s="17"/>
      <c r="I17" s="17">
        <f>F17+G17</f>
        <v>9239.23</v>
      </c>
      <c r="J17" s="15">
        <f>I17*C17</f>
        <v>4619.6149999999998</v>
      </c>
    </row>
    <row r="18" spans="1:10" ht="39" thickBot="1" x14ac:dyDescent="0.3">
      <c r="A18" s="101">
        <v>5</v>
      </c>
      <c r="B18" s="23" t="s">
        <v>143</v>
      </c>
      <c r="C18" s="17">
        <v>1</v>
      </c>
      <c r="D18" s="17">
        <v>6704</v>
      </c>
      <c r="E18" s="17"/>
      <c r="F18" s="17">
        <f t="shared" ref="F18" si="1">D18+E18</f>
        <v>6704</v>
      </c>
      <c r="G18" s="17"/>
      <c r="H18" s="17"/>
      <c r="I18" s="17">
        <f t="shared" ref="I18" si="2">F18+G18</f>
        <v>6704</v>
      </c>
      <c r="J18" s="15">
        <f t="shared" ref="J18" si="3">I18*C18</f>
        <v>6704</v>
      </c>
    </row>
    <row r="19" spans="1:10" ht="15" customHeight="1" thickBot="1" x14ac:dyDescent="0.3">
      <c r="A19" s="101">
        <v>6</v>
      </c>
      <c r="B19" s="23" t="s">
        <v>153</v>
      </c>
      <c r="C19" s="17">
        <v>0.5</v>
      </c>
      <c r="D19" s="17">
        <v>3631</v>
      </c>
      <c r="E19" s="17"/>
      <c r="F19" s="17">
        <f t="shared" si="0"/>
        <v>3631</v>
      </c>
      <c r="G19" s="17"/>
      <c r="H19" s="17"/>
      <c r="I19" s="17">
        <f>F19+G19</f>
        <v>3631</v>
      </c>
      <c r="J19" s="15">
        <f>I19*C19</f>
        <v>1815.5</v>
      </c>
    </row>
    <row r="20" spans="1:10" ht="28.5" customHeight="1" thickBot="1" x14ac:dyDescent="0.3">
      <c r="A20" s="101">
        <v>7</v>
      </c>
      <c r="B20" s="23" t="s">
        <v>24</v>
      </c>
      <c r="C20" s="17">
        <v>1</v>
      </c>
      <c r="D20" s="17">
        <v>2670</v>
      </c>
      <c r="E20" s="17"/>
      <c r="F20" s="17"/>
      <c r="G20" s="17">
        <f t="shared" ref="G20" si="4">F20*30%</f>
        <v>0</v>
      </c>
      <c r="H20" s="19">
        <f>D20*10%</f>
        <v>267</v>
      </c>
      <c r="I20" s="19">
        <f>D20+H20</f>
        <v>2937</v>
      </c>
      <c r="J20" s="15">
        <f t="shared" ref="J20" si="5">C20*I20</f>
        <v>2937</v>
      </c>
    </row>
    <row r="21" spans="1:10" ht="15" customHeight="1" thickBot="1" x14ac:dyDescent="0.3">
      <c r="A21" s="101">
        <v>8</v>
      </c>
      <c r="B21" s="23" t="s">
        <v>123</v>
      </c>
      <c r="C21" s="17">
        <v>2</v>
      </c>
      <c r="D21" s="17">
        <v>2670</v>
      </c>
      <c r="E21" s="17"/>
      <c r="F21" s="17"/>
      <c r="G21" s="17"/>
      <c r="H21" s="19"/>
      <c r="I21" s="19">
        <f>D21+E21+H21</f>
        <v>2670</v>
      </c>
      <c r="J21" s="15">
        <f>I21*C21</f>
        <v>5340</v>
      </c>
    </row>
    <row r="22" spans="1:10" ht="41.25" customHeight="1" thickBot="1" x14ac:dyDescent="0.3">
      <c r="A22" s="101">
        <v>9</v>
      </c>
      <c r="B22" s="23" t="s">
        <v>17</v>
      </c>
      <c r="C22" s="17">
        <v>1</v>
      </c>
      <c r="D22" s="17">
        <v>3631</v>
      </c>
      <c r="E22" s="17"/>
      <c r="F22" s="17"/>
      <c r="G22" s="17">
        <f t="shared" ref="G22" si="6">F22*30%</f>
        <v>0</v>
      </c>
      <c r="H22" s="17"/>
      <c r="I22" s="17"/>
      <c r="J22" s="15">
        <f>D22*C22</f>
        <v>3631</v>
      </c>
    </row>
    <row r="23" spans="1:10" ht="16.5" customHeight="1" thickBot="1" x14ac:dyDescent="0.3">
      <c r="A23" s="101"/>
      <c r="B23" s="23"/>
      <c r="C23" s="17"/>
      <c r="D23" s="17"/>
      <c r="E23" s="17"/>
      <c r="F23" s="17"/>
      <c r="G23" s="17"/>
      <c r="H23" s="19"/>
      <c r="I23" s="19"/>
      <c r="J23" s="15"/>
    </row>
    <row r="24" spans="1:10" ht="12.75" customHeight="1" thickBot="1" x14ac:dyDescent="0.3">
      <c r="A24" s="101"/>
      <c r="B24" s="23"/>
      <c r="C24" s="17"/>
      <c r="D24" s="17"/>
      <c r="E24" s="17"/>
      <c r="F24" s="17"/>
      <c r="G24" s="17"/>
      <c r="H24" s="19"/>
      <c r="I24" s="19"/>
      <c r="J24" s="15"/>
    </row>
    <row r="25" spans="1:10" ht="27" customHeight="1" thickBot="1" x14ac:dyDescent="0.3">
      <c r="A25" s="101"/>
      <c r="B25" s="23"/>
      <c r="C25" s="17"/>
      <c r="D25" s="17"/>
      <c r="E25" s="17"/>
      <c r="F25" s="17"/>
      <c r="G25" s="17"/>
      <c r="H25" s="19"/>
      <c r="I25" s="19"/>
      <c r="J25" s="15"/>
    </row>
    <row r="26" spans="1:10" ht="16.5" thickBot="1" x14ac:dyDescent="0.3">
      <c r="A26" s="101"/>
      <c r="B26" s="23"/>
      <c r="C26" s="17"/>
      <c r="D26" s="17"/>
      <c r="E26" s="17"/>
      <c r="F26" s="17"/>
      <c r="G26" s="17"/>
      <c r="H26" s="19"/>
      <c r="I26" s="19"/>
      <c r="J26" s="15"/>
    </row>
    <row r="27" spans="1:10" ht="16.5" thickBot="1" x14ac:dyDescent="0.3">
      <c r="A27" s="104"/>
      <c r="B27" s="25"/>
      <c r="C27" s="17"/>
      <c r="D27" s="17"/>
      <c r="E27" s="17"/>
      <c r="F27" s="17"/>
      <c r="G27" s="17"/>
      <c r="H27" s="19"/>
      <c r="I27" s="19"/>
      <c r="J27" s="15"/>
    </row>
    <row r="28" spans="1:10" ht="15.75" x14ac:dyDescent="0.25">
      <c r="A28" s="152"/>
      <c r="B28" s="154" t="s">
        <v>30</v>
      </c>
      <c r="C28" s="156">
        <f>C13+C14+C15+C17+C18+C19+C20+C21+C22</f>
        <v>10.5</v>
      </c>
      <c r="D28" s="156"/>
      <c r="E28" s="156"/>
      <c r="F28" s="99"/>
      <c r="G28" s="156"/>
      <c r="H28" s="156"/>
      <c r="I28" s="99"/>
      <c r="J28" s="171">
        <f>J13+J14+J15+J17+J18+J19+J20+J21+J22</f>
        <v>69355.665000000008</v>
      </c>
    </row>
    <row r="29" spans="1:10" ht="16.5" thickBot="1" x14ac:dyDescent="0.3">
      <c r="A29" s="153"/>
      <c r="B29" s="155"/>
      <c r="C29" s="157"/>
      <c r="D29" s="157"/>
      <c r="E29" s="157"/>
      <c r="F29" s="100"/>
      <c r="G29" s="157"/>
      <c r="H29" s="157"/>
      <c r="I29" s="100"/>
      <c r="J29" s="172"/>
    </row>
    <row r="31" spans="1:10" s="132" customFormat="1" ht="17.25" customHeight="1" x14ac:dyDescent="0.25">
      <c r="B31" s="131" t="s">
        <v>182</v>
      </c>
      <c r="C31" s="131"/>
      <c r="D31" s="131"/>
      <c r="E31" s="131"/>
      <c r="F31" s="131" t="s">
        <v>211</v>
      </c>
      <c r="G31" s="131"/>
    </row>
    <row r="32" spans="1:10" s="132" customFormat="1" x14ac:dyDescent="0.25">
      <c r="B32" s="131" t="s">
        <v>183</v>
      </c>
      <c r="C32" s="131"/>
      <c r="D32" s="131"/>
      <c r="E32" s="131"/>
      <c r="F32" s="131" t="s">
        <v>184</v>
      </c>
      <c r="G32" s="131"/>
    </row>
    <row r="33" spans="1:10" s="132" customFormat="1" x14ac:dyDescent="0.25">
      <c r="B33" s="131" t="s">
        <v>185</v>
      </c>
      <c r="C33" s="131"/>
      <c r="D33" s="131"/>
      <c r="E33" s="131"/>
      <c r="F33" s="131"/>
      <c r="G33" s="131"/>
    </row>
    <row r="34" spans="1:10" x14ac:dyDescent="0.25">
      <c r="A34" s="103"/>
      <c r="B34" s="103"/>
      <c r="C34" s="103"/>
      <c r="D34" s="103"/>
      <c r="E34" s="103"/>
      <c r="F34" s="103"/>
      <c r="G34" s="103"/>
      <c r="H34" s="103"/>
      <c r="I34" s="103"/>
      <c r="J34" s="103"/>
    </row>
    <row r="35" spans="1:10" ht="15.75" customHeight="1" x14ac:dyDescent="0.25">
      <c r="A35" s="103"/>
      <c r="B35" s="103"/>
      <c r="C35" s="103"/>
      <c r="D35" s="103"/>
      <c r="E35" s="103"/>
      <c r="F35" s="103"/>
      <c r="G35" s="103"/>
      <c r="H35" s="103"/>
      <c r="I35" s="103"/>
      <c r="J35" s="103"/>
    </row>
    <row r="36" spans="1:10" ht="15.75" customHeight="1" x14ac:dyDescent="0.25">
      <c r="A36" s="103"/>
      <c r="B36" s="103"/>
      <c r="C36" s="103"/>
      <c r="D36" s="103"/>
      <c r="E36" s="103"/>
      <c r="F36" s="103"/>
      <c r="G36" s="103"/>
      <c r="H36" s="103"/>
      <c r="I36" s="103"/>
      <c r="J36" s="103"/>
    </row>
    <row r="37" spans="1:10" s="103" customFormat="1" x14ac:dyDescent="0.25">
      <c r="A37" s="9"/>
      <c r="B37" s="9"/>
      <c r="C37" s="9"/>
      <c r="D37" s="9"/>
      <c r="E37" s="9"/>
      <c r="F37"/>
      <c r="G37"/>
      <c r="H37"/>
      <c r="I37"/>
      <c r="J37"/>
    </row>
    <row r="38" spans="1:10" s="103" customFormat="1" x14ac:dyDescent="0.25">
      <c r="A38" s="9"/>
      <c r="B38" s="9"/>
      <c r="C38" s="9"/>
      <c r="D38" s="9"/>
      <c r="E38" s="9"/>
      <c r="F38"/>
      <c r="G38"/>
      <c r="H38"/>
      <c r="I38"/>
      <c r="J38"/>
    </row>
    <row r="39" spans="1:10" s="103" customFormat="1" x14ac:dyDescent="0.25">
      <c r="A39"/>
      <c r="B39" s="102"/>
      <c r="C39"/>
      <c r="D39"/>
      <c r="E39"/>
      <c r="F39"/>
      <c r="G39"/>
      <c r="H39"/>
      <c r="I39"/>
      <c r="J39"/>
    </row>
    <row r="40" spans="1:10" s="103" customFormat="1" x14ac:dyDescent="0.25">
      <c r="A40"/>
      <c r="B40" s="102"/>
      <c r="C40"/>
      <c r="D40"/>
      <c r="E40"/>
      <c r="F40"/>
      <c r="G40"/>
      <c r="H40"/>
      <c r="I40"/>
      <c r="J40"/>
    </row>
    <row r="41" spans="1:10" s="103" customFormat="1" x14ac:dyDescent="0.25">
      <c r="A41"/>
      <c r="B41" s="102"/>
      <c r="C41"/>
      <c r="D41"/>
      <c r="E41"/>
      <c r="F41"/>
      <c r="G41"/>
      <c r="H41"/>
      <c r="I41"/>
      <c r="J41"/>
    </row>
    <row r="42" spans="1:10" s="103" customFormat="1" x14ac:dyDescent="0.25">
      <c r="A42"/>
      <c r="B42" s="102"/>
      <c r="C42"/>
      <c r="D42"/>
      <c r="E42"/>
      <c r="F42"/>
      <c r="G42"/>
      <c r="H42"/>
      <c r="I42"/>
      <c r="J42"/>
    </row>
  </sheetData>
  <mergeCells count="33">
    <mergeCell ref="H5:I5"/>
    <mergeCell ref="A8:I8"/>
    <mergeCell ref="G3:I3"/>
    <mergeCell ref="G4:I4"/>
    <mergeCell ref="A7:I7"/>
    <mergeCell ref="A9:I9"/>
    <mergeCell ref="A11:A12"/>
    <mergeCell ref="B11:B12"/>
    <mergeCell ref="C11:C12"/>
    <mergeCell ref="D11:D12"/>
    <mergeCell ref="E11:E12"/>
    <mergeCell ref="G11:G12"/>
    <mergeCell ref="H11:H12"/>
    <mergeCell ref="F11:F12"/>
    <mergeCell ref="I11:I12"/>
    <mergeCell ref="J11:J12"/>
    <mergeCell ref="A15:A16"/>
    <mergeCell ref="C15:C16"/>
    <mergeCell ref="D15:D16"/>
    <mergeCell ref="E15:E16"/>
    <mergeCell ref="F15:F16"/>
    <mergeCell ref="G15:G16"/>
    <mergeCell ref="H15:H16"/>
    <mergeCell ref="I15:I16"/>
    <mergeCell ref="J15:J16"/>
    <mergeCell ref="G28:G29"/>
    <mergeCell ref="H28:H29"/>
    <mergeCell ref="J28:J29"/>
    <mergeCell ref="A28:A29"/>
    <mergeCell ref="B28:B29"/>
    <mergeCell ref="C28:C29"/>
    <mergeCell ref="D28:D29"/>
    <mergeCell ref="E28:E29"/>
  </mergeCells>
  <pageMargins left="0.7" right="0.7" top="0.75" bottom="0.75" header="0.3" footer="0.3"/>
  <pageSetup paperSize="9" scale="81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opLeftCell="A2" workbookViewId="0">
      <selection activeCell="Q20" sqref="Q20"/>
    </sheetView>
  </sheetViews>
  <sheetFormatPr defaultRowHeight="15" x14ac:dyDescent="0.25"/>
  <cols>
    <col min="1" max="1" width="4.42578125" customWidth="1"/>
    <col min="2" max="2" width="25.140625" style="102" customWidth="1"/>
    <col min="3" max="3" width="9.5703125" customWidth="1"/>
    <col min="4" max="4" width="9.5703125" bestFit="1" customWidth="1"/>
    <col min="5" max="5" width="9.28515625" customWidth="1"/>
    <col min="6" max="6" width="10.85546875" customWidth="1"/>
    <col min="7" max="7" width="9.42578125" customWidth="1"/>
    <col min="8" max="8" width="10" customWidth="1"/>
    <col min="9" max="9" width="8.5703125" customWidth="1"/>
    <col min="10" max="11" width="10.28515625" customWidth="1"/>
  </cols>
  <sheetData>
    <row r="1" spans="1:16" ht="72" customHeight="1" x14ac:dyDescent="0.25">
      <c r="B1" s="126" t="s">
        <v>223</v>
      </c>
      <c r="C1" s="127"/>
      <c r="D1" s="127"/>
      <c r="G1" s="1"/>
      <c r="H1" s="170" t="s">
        <v>247</v>
      </c>
      <c r="I1" s="170"/>
      <c r="J1" s="170"/>
    </row>
    <row r="2" spans="1:16" x14ac:dyDescent="0.25">
      <c r="B2" s="126" t="s">
        <v>220</v>
      </c>
      <c r="C2" s="127"/>
      <c r="D2" s="127"/>
      <c r="G2" s="9"/>
      <c r="H2" s="170"/>
      <c r="I2" s="170"/>
      <c r="J2" s="170"/>
    </row>
    <row r="3" spans="1:16" ht="19.5" customHeight="1" x14ac:dyDescent="0.25">
      <c r="B3" s="126" t="s">
        <v>179</v>
      </c>
      <c r="C3" s="127"/>
      <c r="D3" s="127"/>
      <c r="G3" s="9"/>
      <c r="H3" s="9"/>
      <c r="I3" s="9"/>
      <c r="J3" s="9"/>
    </row>
    <row r="4" spans="1:16" x14ac:dyDescent="0.25">
      <c r="A4" s="127"/>
      <c r="B4" s="126" t="s">
        <v>221</v>
      </c>
      <c r="C4" s="127"/>
      <c r="D4" s="127"/>
      <c r="F4" s="127"/>
      <c r="G4" s="127"/>
      <c r="H4" s="127"/>
      <c r="I4" s="127"/>
      <c r="J4" s="127"/>
    </row>
    <row r="5" spans="1:16" ht="12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  <c r="J5" s="165"/>
    </row>
    <row r="6" spans="1:16" ht="12.75" customHeight="1" x14ac:dyDescent="0.25">
      <c r="D6" t="s">
        <v>181</v>
      </c>
    </row>
    <row r="7" spans="1:16" ht="24.75" customHeight="1" x14ac:dyDescent="0.25">
      <c r="A7" s="169" t="s">
        <v>222</v>
      </c>
      <c r="B7" s="169"/>
      <c r="C7" s="169"/>
      <c r="D7" s="169"/>
      <c r="E7" s="169"/>
      <c r="F7" s="169"/>
      <c r="G7" s="169"/>
      <c r="H7" s="169"/>
      <c r="I7" s="169"/>
      <c r="J7" s="169"/>
      <c r="P7" s="126"/>
    </row>
    <row r="8" spans="1:16" ht="6.75" customHeight="1" thickBot="1" x14ac:dyDescent="0.3"/>
    <row r="9" spans="1:16" ht="25.5" customHeight="1" x14ac:dyDescent="0.25">
      <c r="A9" s="152"/>
      <c r="B9" s="159"/>
      <c r="C9" s="161" t="s">
        <v>2</v>
      </c>
      <c r="D9" s="190" t="s">
        <v>3</v>
      </c>
      <c r="E9" s="161" t="s">
        <v>3</v>
      </c>
      <c r="F9" s="161" t="s">
        <v>4</v>
      </c>
      <c r="G9" s="161" t="s">
        <v>173</v>
      </c>
      <c r="H9" s="163" t="s">
        <v>125</v>
      </c>
      <c r="I9" s="163" t="s">
        <v>126</v>
      </c>
      <c r="J9" s="163" t="s">
        <v>174</v>
      </c>
      <c r="K9" s="161" t="s">
        <v>127</v>
      </c>
    </row>
    <row r="10" spans="1:16" ht="20.25" customHeight="1" thickBot="1" x14ac:dyDescent="0.3">
      <c r="A10" s="153"/>
      <c r="B10" s="160"/>
      <c r="C10" s="162"/>
      <c r="D10" s="191"/>
      <c r="E10" s="162"/>
      <c r="F10" s="162"/>
      <c r="G10" s="162"/>
      <c r="H10" s="164"/>
      <c r="I10" s="164"/>
      <c r="J10" s="164"/>
      <c r="K10" s="162"/>
    </row>
    <row r="11" spans="1:16" ht="16.5" thickBot="1" x14ac:dyDescent="0.3">
      <c r="A11" s="101">
        <v>1</v>
      </c>
      <c r="B11" s="23" t="s">
        <v>144</v>
      </c>
      <c r="C11" s="17">
        <v>1</v>
      </c>
      <c r="D11" s="15">
        <v>6889</v>
      </c>
      <c r="E11" s="15">
        <f>D11*10%</f>
        <v>688.90000000000009</v>
      </c>
      <c r="F11" s="15">
        <f>D11*10%</f>
        <v>688.90000000000009</v>
      </c>
      <c r="G11" s="15">
        <f>D11+F11+E11</f>
        <v>8266.7999999999993</v>
      </c>
      <c r="H11" s="15">
        <f>G11*30%</f>
        <v>2480.0399999999995</v>
      </c>
      <c r="I11" s="15"/>
      <c r="J11" s="15">
        <f>D11+E11+F11+H11</f>
        <v>10746.839999999998</v>
      </c>
      <c r="K11" s="15">
        <f>J11*C11</f>
        <v>10746.839999999998</v>
      </c>
    </row>
    <row r="12" spans="1:16" ht="15.75" customHeight="1" thickBot="1" x14ac:dyDescent="0.3">
      <c r="A12" s="101">
        <v>2</v>
      </c>
      <c r="B12" s="23" t="s">
        <v>145</v>
      </c>
      <c r="C12" s="17">
        <v>1</v>
      </c>
      <c r="D12" s="15">
        <v>6461</v>
      </c>
      <c r="E12" s="15">
        <f t="shared" ref="E12:E16" si="0">D12*10%</f>
        <v>646.1</v>
      </c>
      <c r="F12" s="15">
        <f>D12*10%</f>
        <v>646.1</v>
      </c>
      <c r="G12" s="15">
        <f>D12+E12+F12</f>
        <v>7753.2000000000007</v>
      </c>
      <c r="H12" s="15">
        <f>G12*30%</f>
        <v>2325.96</v>
      </c>
      <c r="I12" s="15"/>
      <c r="J12" s="15">
        <f>G12+H12+I12</f>
        <v>10079.16</v>
      </c>
      <c r="K12" s="15">
        <f>J12*C12</f>
        <v>10079.16</v>
      </c>
    </row>
    <row r="13" spans="1:16" ht="16.5" customHeight="1" x14ac:dyDescent="0.25">
      <c r="A13" s="152">
        <v>3</v>
      </c>
      <c r="B13" s="25"/>
      <c r="C13" s="156">
        <v>0.5</v>
      </c>
      <c r="D13" s="171">
        <v>6461</v>
      </c>
      <c r="E13" s="171">
        <f t="shared" si="0"/>
        <v>646.1</v>
      </c>
      <c r="F13" s="171">
        <f>D13*10%</f>
        <v>646.1</v>
      </c>
      <c r="G13" s="171">
        <f>D13+E13+F13</f>
        <v>7753.2000000000007</v>
      </c>
      <c r="H13" s="171">
        <f>G13*30%</f>
        <v>2325.96</v>
      </c>
      <c r="I13" s="171"/>
      <c r="J13" s="171">
        <f>G13+H13</f>
        <v>10079.16</v>
      </c>
      <c r="K13" s="171">
        <f>C13*J13</f>
        <v>5039.58</v>
      </c>
    </row>
    <row r="14" spans="1:16" ht="18" customHeight="1" thickBot="1" x14ac:dyDescent="0.3">
      <c r="A14" s="153"/>
      <c r="B14" s="23" t="s">
        <v>146</v>
      </c>
      <c r="C14" s="157"/>
      <c r="D14" s="172"/>
      <c r="E14" s="172"/>
      <c r="F14" s="172"/>
      <c r="G14" s="172"/>
      <c r="H14" s="172"/>
      <c r="I14" s="172"/>
      <c r="J14" s="172"/>
      <c r="K14" s="172"/>
    </row>
    <row r="15" spans="1:16" ht="16.5" thickBot="1" x14ac:dyDescent="0.3">
      <c r="A15" s="101">
        <v>4</v>
      </c>
      <c r="B15" s="23" t="s">
        <v>147</v>
      </c>
      <c r="C15" s="17">
        <v>2.8</v>
      </c>
      <c r="D15" s="15">
        <v>6461</v>
      </c>
      <c r="E15" s="15">
        <f t="shared" si="0"/>
        <v>646.1</v>
      </c>
      <c r="F15" s="15">
        <f>D15*10%</f>
        <v>646.1</v>
      </c>
      <c r="G15" s="15">
        <f>D15+F15+E15</f>
        <v>7753.2000000000007</v>
      </c>
      <c r="H15" s="15">
        <f>G15*30%</f>
        <v>2325.96</v>
      </c>
      <c r="I15" s="15"/>
      <c r="J15" s="15">
        <f>G15+H15</f>
        <v>10079.16</v>
      </c>
      <c r="K15" s="15">
        <f>J15*C15</f>
        <v>28221.647999999997</v>
      </c>
    </row>
    <row r="16" spans="1:16" ht="16.5" thickBot="1" x14ac:dyDescent="0.3">
      <c r="A16" s="101">
        <v>5</v>
      </c>
      <c r="B16" s="23" t="s">
        <v>148</v>
      </c>
      <c r="C16" s="17">
        <v>0.25</v>
      </c>
      <c r="D16" s="15">
        <v>5660</v>
      </c>
      <c r="E16" s="15">
        <f t="shared" si="0"/>
        <v>566</v>
      </c>
      <c r="F16" s="15">
        <f>D16*10%</f>
        <v>566</v>
      </c>
      <c r="G16" s="15">
        <f>D16+F16+E16</f>
        <v>6792</v>
      </c>
      <c r="H16" s="15">
        <f t="shared" ref="H16" si="1">G16*30%</f>
        <v>2037.6</v>
      </c>
      <c r="I16" s="15"/>
      <c r="J16" s="15">
        <f t="shared" ref="J16" si="2">G16+H16</f>
        <v>8829.6</v>
      </c>
      <c r="K16" s="15">
        <f>J16*C16</f>
        <v>2207.4</v>
      </c>
    </row>
    <row r="17" spans="1:11" ht="16.5" thickBot="1" x14ac:dyDescent="0.3">
      <c r="A17" s="101">
        <v>6</v>
      </c>
      <c r="B17" s="23" t="s">
        <v>51</v>
      </c>
      <c r="C17" s="17">
        <v>4.3</v>
      </c>
      <c r="D17" s="15">
        <v>3631</v>
      </c>
      <c r="E17" s="15"/>
      <c r="F17" s="15">
        <f>D17*10%</f>
        <v>363.1</v>
      </c>
      <c r="G17" s="15">
        <f t="shared" ref="G17" si="3">D17+F17</f>
        <v>3994.1</v>
      </c>
      <c r="H17" s="15"/>
      <c r="I17" s="15">
        <f>G17*10%</f>
        <v>399.41</v>
      </c>
      <c r="J17" s="15">
        <f>G17+H17+I17</f>
        <v>4393.51</v>
      </c>
      <c r="K17" s="15">
        <f t="shared" ref="K17" si="4">J17*C17</f>
        <v>18892.093000000001</v>
      </c>
    </row>
    <row r="18" spans="1:11" ht="15" customHeight="1" thickBot="1" x14ac:dyDescent="0.3">
      <c r="A18" s="101">
        <v>7</v>
      </c>
      <c r="B18" s="23" t="s">
        <v>109</v>
      </c>
      <c r="C18" s="17">
        <v>1</v>
      </c>
      <c r="D18" s="15">
        <v>4619</v>
      </c>
      <c r="E18" s="15"/>
      <c r="F18" s="15"/>
      <c r="G18" s="15">
        <f>D18+E18+F18</f>
        <v>4619</v>
      </c>
      <c r="H18" s="15">
        <f>G18*30%</f>
        <v>1385.7</v>
      </c>
      <c r="I18" s="15"/>
      <c r="J18" s="15">
        <f>G18+H18+I18</f>
        <v>6004.7</v>
      </c>
      <c r="K18" s="15">
        <f>J18*C18</f>
        <v>6004.7</v>
      </c>
    </row>
    <row r="19" spans="1:11" ht="28.5" customHeight="1" thickBot="1" x14ac:dyDescent="0.3">
      <c r="A19" s="101">
        <v>8</v>
      </c>
      <c r="B19" s="23" t="s">
        <v>24</v>
      </c>
      <c r="C19" s="17">
        <v>1</v>
      </c>
      <c r="D19" s="15">
        <v>2910</v>
      </c>
      <c r="E19" s="15"/>
      <c r="F19" s="15"/>
      <c r="G19" s="15"/>
      <c r="H19" s="15">
        <f t="shared" ref="H19" si="5">G19*30%</f>
        <v>0</v>
      </c>
      <c r="I19" s="37">
        <f>D19*10%</f>
        <v>291</v>
      </c>
      <c r="J19" s="37">
        <f>D19+I19</f>
        <v>3201</v>
      </c>
      <c r="K19" s="15">
        <f t="shared" ref="K19:K20" si="6">C19*J19</f>
        <v>3201</v>
      </c>
    </row>
    <row r="20" spans="1:11" ht="15" customHeight="1" thickBot="1" x14ac:dyDescent="0.3">
      <c r="A20" s="101">
        <v>9</v>
      </c>
      <c r="B20" s="23" t="s">
        <v>149</v>
      </c>
      <c r="C20" s="17">
        <v>1</v>
      </c>
      <c r="D20" s="15">
        <v>3379</v>
      </c>
      <c r="E20" s="15"/>
      <c r="F20" s="15">
        <v>0</v>
      </c>
      <c r="G20" s="15">
        <f>D20+F20</f>
        <v>3379</v>
      </c>
      <c r="H20" s="15">
        <v>0</v>
      </c>
      <c r="I20" s="37"/>
      <c r="J20" s="37">
        <f>G20+H20</f>
        <v>3379</v>
      </c>
      <c r="K20" s="15">
        <f t="shared" si="6"/>
        <v>3379</v>
      </c>
    </row>
    <row r="21" spans="1:11" ht="15" customHeight="1" thickBot="1" x14ac:dyDescent="0.3">
      <c r="A21" s="101">
        <v>10</v>
      </c>
      <c r="B21" s="23" t="s">
        <v>123</v>
      </c>
      <c r="C21" s="17">
        <v>1.5</v>
      </c>
      <c r="D21" s="15">
        <v>2670</v>
      </c>
      <c r="E21" s="15"/>
      <c r="F21" s="15"/>
      <c r="G21" s="15"/>
      <c r="H21" s="15"/>
      <c r="I21" s="37"/>
      <c r="J21" s="37">
        <f>D21+F21+I21</f>
        <v>2670</v>
      </c>
      <c r="K21" s="15">
        <f>J21*C21</f>
        <v>4005</v>
      </c>
    </row>
    <row r="22" spans="1:11" ht="41.25" customHeight="1" thickBot="1" x14ac:dyDescent="0.3">
      <c r="A22" s="101">
        <v>11</v>
      </c>
      <c r="B22" s="23" t="s">
        <v>17</v>
      </c>
      <c r="C22" s="17">
        <v>1</v>
      </c>
      <c r="D22" s="15">
        <v>3631</v>
      </c>
      <c r="E22" s="15"/>
      <c r="F22" s="15"/>
      <c r="G22" s="15"/>
      <c r="H22" s="15">
        <f t="shared" ref="H22" si="7">G22*30%</f>
        <v>0</v>
      </c>
      <c r="I22" s="15"/>
      <c r="J22" s="15"/>
      <c r="K22" s="15">
        <f>D22*C22</f>
        <v>3631</v>
      </c>
    </row>
    <row r="23" spans="1:11" ht="12.75" customHeight="1" thickBot="1" x14ac:dyDescent="0.3">
      <c r="A23" s="101">
        <v>12</v>
      </c>
      <c r="B23" s="23" t="s">
        <v>150</v>
      </c>
      <c r="C23" s="17">
        <v>2</v>
      </c>
      <c r="D23" s="15">
        <v>3872</v>
      </c>
      <c r="E23" s="15"/>
      <c r="F23" s="15"/>
      <c r="G23" s="15"/>
      <c r="H23" s="15"/>
      <c r="I23" s="37">
        <f>D23*12%</f>
        <v>464.64</v>
      </c>
      <c r="J23" s="37">
        <f>D23+I23</f>
        <v>4336.6400000000003</v>
      </c>
      <c r="K23" s="15">
        <f t="shared" ref="K23:K27" si="8">J23*C23</f>
        <v>8673.2800000000007</v>
      </c>
    </row>
    <row r="24" spans="1:11" ht="27" customHeight="1" thickBot="1" x14ac:dyDescent="0.3">
      <c r="A24" s="101">
        <v>13</v>
      </c>
      <c r="B24" s="23" t="s">
        <v>151</v>
      </c>
      <c r="C24" s="17">
        <v>0.5</v>
      </c>
      <c r="D24" s="15">
        <v>2670</v>
      </c>
      <c r="E24" s="15"/>
      <c r="F24" s="15"/>
      <c r="G24" s="15"/>
      <c r="H24" s="15"/>
      <c r="I24" s="37">
        <f>D24*12%</f>
        <v>320.39999999999998</v>
      </c>
      <c r="J24" s="37">
        <f>D24+I24</f>
        <v>2990.4</v>
      </c>
      <c r="K24" s="15">
        <f t="shared" si="8"/>
        <v>1495.2</v>
      </c>
    </row>
    <row r="25" spans="1:11" ht="25.5" customHeight="1" thickBot="1" x14ac:dyDescent="0.3">
      <c r="A25" s="101">
        <v>14</v>
      </c>
      <c r="B25" s="23" t="s">
        <v>152</v>
      </c>
      <c r="C25" s="17">
        <v>1</v>
      </c>
      <c r="D25" s="15">
        <v>2910</v>
      </c>
      <c r="E25" s="15"/>
      <c r="F25" s="15"/>
      <c r="G25" s="15"/>
      <c r="H25" s="15"/>
      <c r="I25" s="37">
        <f>D25*12%</f>
        <v>349.2</v>
      </c>
      <c r="J25" s="37">
        <f>D25+I25</f>
        <v>3259.2</v>
      </c>
      <c r="K25" s="15">
        <f t="shared" si="8"/>
        <v>3259.2</v>
      </c>
    </row>
    <row r="26" spans="1:11" ht="16.5" hidden="1" thickBot="1" x14ac:dyDescent="0.3">
      <c r="A26" s="104"/>
      <c r="B26" s="25"/>
      <c r="C26" s="17"/>
      <c r="D26" s="15"/>
      <c r="E26" s="15"/>
      <c r="F26" s="15"/>
      <c r="G26" s="15"/>
      <c r="H26" s="15"/>
      <c r="I26" s="37"/>
      <c r="J26" s="37"/>
      <c r="K26" s="15"/>
    </row>
    <row r="27" spans="1:11" ht="16.5" thickBot="1" x14ac:dyDescent="0.3">
      <c r="A27" s="104">
        <v>15</v>
      </c>
      <c r="B27" s="25" t="s">
        <v>110</v>
      </c>
      <c r="C27" s="17">
        <v>2</v>
      </c>
      <c r="D27" s="15">
        <v>2910</v>
      </c>
      <c r="E27" s="15"/>
      <c r="F27" s="15"/>
      <c r="G27" s="15"/>
      <c r="H27" s="15"/>
      <c r="I27" s="37"/>
      <c r="J27" s="37">
        <f>D27+E27+I27</f>
        <v>2910</v>
      </c>
      <c r="K27" s="15">
        <f t="shared" si="8"/>
        <v>5820</v>
      </c>
    </row>
    <row r="28" spans="1:11" ht="15.75" x14ac:dyDescent="0.25">
      <c r="A28" s="152"/>
      <c r="B28" s="154" t="s">
        <v>30</v>
      </c>
      <c r="C28" s="156">
        <f>C11+C12+C13+C15+C16+C17+C18+C19+C20+C21+C22+C23+C24+C25+C27</f>
        <v>20.85</v>
      </c>
      <c r="D28" s="171"/>
      <c r="E28" s="137"/>
      <c r="F28" s="171"/>
      <c r="G28" s="137"/>
      <c r="H28" s="171"/>
      <c r="I28" s="171"/>
      <c r="J28" s="137"/>
      <c r="K28" s="171">
        <f>K11+K12+K13+K15+K16+K17+K18+K19+K20+K21+K22+K23+K24+K25+K27</f>
        <v>114655.101</v>
      </c>
    </row>
    <row r="29" spans="1:11" ht="16.5" thickBot="1" x14ac:dyDescent="0.3">
      <c r="A29" s="153"/>
      <c r="B29" s="155"/>
      <c r="C29" s="157"/>
      <c r="D29" s="172"/>
      <c r="E29" s="138"/>
      <c r="F29" s="172"/>
      <c r="G29" s="138"/>
      <c r="H29" s="172"/>
      <c r="I29" s="172"/>
      <c r="J29" s="138"/>
      <c r="K29" s="172"/>
    </row>
    <row r="31" spans="1:11" s="132" customFormat="1" ht="17.25" customHeight="1" x14ac:dyDescent="0.25">
      <c r="B31" s="131" t="s">
        <v>182</v>
      </c>
      <c r="C31" s="131"/>
      <c r="D31" s="131"/>
      <c r="E31" s="131"/>
      <c r="F31" s="131" t="s">
        <v>210</v>
      </c>
      <c r="G31" s="131"/>
    </row>
    <row r="32" spans="1:11" s="132" customFormat="1" x14ac:dyDescent="0.25">
      <c r="B32" s="131" t="s">
        <v>183</v>
      </c>
      <c r="C32" s="131"/>
      <c r="D32" s="131"/>
      <c r="E32" s="131"/>
      <c r="F32" s="131" t="s">
        <v>184</v>
      </c>
      <c r="G32" s="131"/>
    </row>
    <row r="33" spans="1:11" s="132" customFormat="1" x14ac:dyDescent="0.25">
      <c r="B33" s="131" t="s">
        <v>185</v>
      </c>
      <c r="C33" s="131"/>
      <c r="D33" s="131"/>
      <c r="E33" s="131"/>
      <c r="F33" s="131"/>
      <c r="G33" s="131"/>
    </row>
    <row r="34" spans="1:11" x14ac:dyDescent="0.25">
      <c r="A34" s="103"/>
      <c r="B34" s="103"/>
      <c r="C34" s="103"/>
      <c r="D34" s="103"/>
      <c r="E34" s="103"/>
      <c r="F34" s="103"/>
      <c r="G34" s="103"/>
      <c r="H34" s="103"/>
      <c r="I34" s="103"/>
      <c r="J34" s="103"/>
      <c r="K34" s="103"/>
    </row>
    <row r="35" spans="1:11" ht="15.75" customHeight="1" x14ac:dyDescent="0.25">
      <c r="A35" s="103"/>
      <c r="B35" s="103"/>
      <c r="C35" s="103"/>
      <c r="D35" s="103"/>
      <c r="E35" s="103"/>
      <c r="F35" s="103"/>
      <c r="G35" s="103"/>
      <c r="H35" s="103"/>
      <c r="I35" s="103"/>
      <c r="J35" s="103"/>
      <c r="K35" s="103"/>
    </row>
    <row r="36" spans="1:11" ht="15.75" customHeight="1" x14ac:dyDescent="0.25">
      <c r="A36" s="103"/>
      <c r="B36" s="103"/>
      <c r="C36" s="103"/>
      <c r="D36" s="103"/>
      <c r="E36" s="103"/>
      <c r="F36" s="103"/>
      <c r="G36" s="103"/>
      <c r="H36" s="103"/>
      <c r="I36" s="103"/>
      <c r="J36" s="103"/>
      <c r="K36" s="103"/>
    </row>
    <row r="37" spans="1:11" s="103" customFormat="1" x14ac:dyDescent="0.25">
      <c r="A37" s="9"/>
      <c r="B37" s="9"/>
      <c r="C37" s="9"/>
      <c r="D37" s="9"/>
      <c r="E37" s="9"/>
      <c r="F37" s="9"/>
      <c r="G37"/>
      <c r="H37"/>
      <c r="I37"/>
      <c r="J37"/>
      <c r="K37"/>
    </row>
    <row r="38" spans="1:11" s="103" customFormat="1" x14ac:dyDescent="0.25">
      <c r="A38" s="9"/>
      <c r="B38" s="9"/>
      <c r="C38" s="9"/>
      <c r="D38" s="9"/>
      <c r="E38" s="9"/>
      <c r="F38" s="9"/>
      <c r="G38"/>
      <c r="H38"/>
      <c r="I38"/>
      <c r="J38"/>
      <c r="K38"/>
    </row>
    <row r="39" spans="1:11" s="103" customFormat="1" x14ac:dyDescent="0.25">
      <c r="A39"/>
      <c r="B39" s="102"/>
      <c r="C39"/>
      <c r="D39"/>
      <c r="E39"/>
      <c r="F39"/>
      <c r="G39"/>
      <c r="H39"/>
      <c r="I39"/>
      <c r="J39"/>
      <c r="K39"/>
    </row>
    <row r="40" spans="1:11" s="103" customFormat="1" x14ac:dyDescent="0.25">
      <c r="A40"/>
      <c r="B40" s="102"/>
      <c r="C40"/>
      <c r="D40"/>
      <c r="E40"/>
      <c r="F40"/>
      <c r="G40"/>
      <c r="H40"/>
      <c r="I40"/>
      <c r="J40"/>
      <c r="K40"/>
    </row>
    <row r="41" spans="1:11" s="103" customFormat="1" x14ac:dyDescent="0.25">
      <c r="A41"/>
      <c r="B41" s="102"/>
      <c r="C41"/>
      <c r="D41"/>
      <c r="E41"/>
      <c r="F41"/>
      <c r="G41"/>
      <c r="H41"/>
      <c r="I41"/>
      <c r="J41"/>
      <c r="K41"/>
    </row>
    <row r="42" spans="1:11" s="103" customFormat="1" x14ac:dyDescent="0.25">
      <c r="A42"/>
      <c r="B42" s="102"/>
      <c r="C42"/>
      <c r="D42"/>
      <c r="E42"/>
      <c r="F42"/>
      <c r="G42"/>
      <c r="H42"/>
      <c r="I42"/>
      <c r="J42"/>
      <c r="K42"/>
    </row>
  </sheetData>
  <mergeCells count="33">
    <mergeCell ref="H1:J1"/>
    <mergeCell ref="H2:J2"/>
    <mergeCell ref="A5:J5"/>
    <mergeCell ref="A7:J7"/>
    <mergeCell ref="A9:A10"/>
    <mergeCell ref="B9:B10"/>
    <mergeCell ref="C9:C10"/>
    <mergeCell ref="D9:D10"/>
    <mergeCell ref="F9:F10"/>
    <mergeCell ref="H9:H10"/>
    <mergeCell ref="I9:I10"/>
    <mergeCell ref="E9:E10"/>
    <mergeCell ref="G9:G10"/>
    <mergeCell ref="J9:J10"/>
    <mergeCell ref="K9:K10"/>
    <mergeCell ref="A13:A14"/>
    <mergeCell ref="C13:C14"/>
    <mergeCell ref="D13:D14"/>
    <mergeCell ref="F13:F14"/>
    <mergeCell ref="G13:G14"/>
    <mergeCell ref="H13:H14"/>
    <mergeCell ref="I13:I14"/>
    <mergeCell ref="J13:J14"/>
    <mergeCell ref="K13:K14"/>
    <mergeCell ref="H28:H29"/>
    <mergeCell ref="I28:I29"/>
    <mergeCell ref="K28:K29"/>
    <mergeCell ref="E13:E14"/>
    <mergeCell ref="A28:A29"/>
    <mergeCell ref="B28:B29"/>
    <mergeCell ref="C28:C29"/>
    <mergeCell ref="D28:D29"/>
    <mergeCell ref="F28:F29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opLeftCell="A18" workbookViewId="0">
      <selection activeCell="A39" sqref="A39"/>
    </sheetView>
  </sheetViews>
  <sheetFormatPr defaultRowHeight="15" x14ac:dyDescent="0.25"/>
  <cols>
    <col min="1" max="1" width="4.42578125" customWidth="1"/>
    <col min="2" max="2" width="25.140625" style="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3" customHeight="1" x14ac:dyDescent="0.25">
      <c r="B1" s="126" t="s">
        <v>223</v>
      </c>
      <c r="C1" s="127"/>
      <c r="D1" s="127"/>
      <c r="F1" s="1"/>
      <c r="G1" s="170" t="s">
        <v>251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131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3">
        <v>1</v>
      </c>
      <c r="B11" s="23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4"/>
      <c r="B12" s="159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4">
        <v>2</v>
      </c>
      <c r="B13" s="174"/>
      <c r="C13" s="18">
        <v>1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9357.92</v>
      </c>
    </row>
    <row r="14" spans="1:10" ht="16.5" thickBot="1" x14ac:dyDescent="0.3">
      <c r="A14" s="4"/>
      <c r="B14" s="160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9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74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60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3">
        <v>4</v>
      </c>
      <c r="B18" s="23" t="s">
        <v>9</v>
      </c>
      <c r="C18" s="17">
        <v>0.5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4046.9</v>
      </c>
    </row>
    <row r="19" spans="1:10" ht="16.5" thickBot="1" x14ac:dyDescent="0.3">
      <c r="A19" s="3">
        <v>5</v>
      </c>
      <c r="B19" s="23" t="s">
        <v>10</v>
      </c>
      <c r="C19" s="17">
        <v>0.75</v>
      </c>
      <c r="D19" s="17">
        <v>4379</v>
      </c>
      <c r="E19" s="17"/>
      <c r="F19" s="17">
        <f t="shared" ref="F19:F20" si="0">D19+E19</f>
        <v>4379</v>
      </c>
      <c r="G19" s="17"/>
      <c r="H19" s="17"/>
      <c r="I19" s="17"/>
      <c r="J19" s="15">
        <f>D19*C19</f>
        <v>3284.25</v>
      </c>
    </row>
    <row r="20" spans="1:10" ht="16.5" customHeight="1" x14ac:dyDescent="0.25">
      <c r="A20" s="152">
        <v>6</v>
      </c>
      <c r="B20" s="25" t="s">
        <v>35</v>
      </c>
      <c r="C20" s="156">
        <v>0.5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4619.6149999999998</v>
      </c>
    </row>
    <row r="21" spans="1:10" ht="5.25" customHeight="1" thickBot="1" x14ac:dyDescent="0.3">
      <c r="A21" s="153"/>
      <c r="B21" s="23"/>
      <c r="C21" s="157"/>
      <c r="D21" s="157"/>
      <c r="E21" s="157"/>
      <c r="F21" s="157"/>
      <c r="G21" s="157"/>
      <c r="H21" s="157"/>
      <c r="I21" s="157"/>
      <c r="J21" s="172"/>
    </row>
    <row r="22" spans="1:10" ht="16.5" thickBot="1" x14ac:dyDescent="0.3">
      <c r="A22" s="3">
        <v>7</v>
      </c>
      <c r="B22" s="23" t="s">
        <v>14</v>
      </c>
      <c r="C22" s="17">
        <v>0.5</v>
      </c>
      <c r="D22" s="17">
        <v>5260</v>
      </c>
      <c r="E22" s="17"/>
      <c r="F22" s="17">
        <f>D22+E22</f>
        <v>5260</v>
      </c>
      <c r="G22" s="17">
        <f t="shared" ref="G22:G32" si="1">F22*30%</f>
        <v>1578</v>
      </c>
      <c r="H22" s="17"/>
      <c r="I22" s="17">
        <f>F22+G22</f>
        <v>6838</v>
      </c>
      <c r="J22" s="15">
        <f t="shared" ref="J22:J32" si="2">C22*I22</f>
        <v>3419</v>
      </c>
    </row>
    <row r="23" spans="1:10" ht="16.5" thickBot="1" x14ac:dyDescent="0.3">
      <c r="A23" s="3">
        <v>8</v>
      </c>
      <c r="B23" s="23" t="s">
        <v>32</v>
      </c>
      <c r="C23" s="17">
        <v>0.5</v>
      </c>
      <c r="D23" s="17">
        <v>6461</v>
      </c>
      <c r="E23" s="17">
        <f>D23*10%</f>
        <v>646.1</v>
      </c>
      <c r="F23" s="17">
        <f>D23+E23</f>
        <v>7107.1</v>
      </c>
      <c r="G23" s="17">
        <f t="shared" si="1"/>
        <v>2132.13</v>
      </c>
      <c r="H23" s="17"/>
      <c r="I23" s="17">
        <f>F23+G23</f>
        <v>9239.23</v>
      </c>
      <c r="J23" s="15">
        <f t="shared" si="2"/>
        <v>4619.6149999999998</v>
      </c>
    </row>
    <row r="24" spans="1:10" ht="39" thickBot="1" x14ac:dyDescent="0.3">
      <c r="A24" s="3">
        <v>9</v>
      </c>
      <c r="B24" s="23" t="s">
        <v>17</v>
      </c>
      <c r="C24" s="17">
        <v>0.5</v>
      </c>
      <c r="D24" s="17">
        <v>3631</v>
      </c>
      <c r="E24" s="17"/>
      <c r="F24" s="17"/>
      <c r="G24" s="17">
        <f t="shared" si="1"/>
        <v>0</v>
      </c>
      <c r="H24" s="17"/>
      <c r="I24" s="17"/>
      <c r="J24" s="15">
        <f>D24*C24</f>
        <v>1815.5</v>
      </c>
    </row>
    <row r="25" spans="1:10" ht="16.5" thickBot="1" x14ac:dyDescent="0.3">
      <c r="A25" s="3">
        <v>10</v>
      </c>
      <c r="B25" s="23" t="s">
        <v>19</v>
      </c>
      <c r="C25" s="17">
        <v>1</v>
      </c>
      <c r="D25" s="17">
        <v>4619</v>
      </c>
      <c r="E25" s="17"/>
      <c r="F25" s="17"/>
      <c r="G25" s="17">
        <f>D25*30%</f>
        <v>1385.7</v>
      </c>
      <c r="H25" s="17"/>
      <c r="I25" s="17">
        <f>D25+G25</f>
        <v>6004.7</v>
      </c>
      <c r="J25" s="15">
        <f t="shared" si="2"/>
        <v>6004.7</v>
      </c>
    </row>
    <row r="26" spans="1:10" ht="16.5" thickBot="1" x14ac:dyDescent="0.3">
      <c r="A26" s="3">
        <v>11</v>
      </c>
      <c r="B26" s="23" t="s">
        <v>20</v>
      </c>
      <c r="C26" s="17">
        <v>1.5</v>
      </c>
      <c r="D26" s="17">
        <v>3872</v>
      </c>
      <c r="E26" s="17"/>
      <c r="F26" s="17"/>
      <c r="G26" s="17">
        <f t="shared" si="1"/>
        <v>0</v>
      </c>
      <c r="H26" s="19">
        <f>D26*12%</f>
        <v>464.64</v>
      </c>
      <c r="I26" s="19">
        <f>D26+H26</f>
        <v>4336.6400000000003</v>
      </c>
      <c r="J26" s="15">
        <f t="shared" si="2"/>
        <v>6504.9600000000009</v>
      </c>
    </row>
    <row r="27" spans="1:10" ht="16.5" thickBot="1" x14ac:dyDescent="0.3">
      <c r="A27" s="3">
        <v>12</v>
      </c>
      <c r="B27" s="23" t="s">
        <v>21</v>
      </c>
      <c r="C27" s="17">
        <v>0.5</v>
      </c>
      <c r="D27" s="22">
        <v>2670</v>
      </c>
      <c r="E27" s="17"/>
      <c r="F27" s="17"/>
      <c r="G27" s="17">
        <f t="shared" si="1"/>
        <v>0</v>
      </c>
      <c r="H27" s="19">
        <f>D27*12%</f>
        <v>320.39999999999998</v>
      </c>
      <c r="I27" s="19">
        <f>D27+H27</f>
        <v>2990.4</v>
      </c>
      <c r="J27" s="15">
        <f t="shared" si="2"/>
        <v>1495.2</v>
      </c>
    </row>
    <row r="28" spans="1:10" ht="16.5" thickBot="1" x14ac:dyDescent="0.3">
      <c r="A28" s="3">
        <v>13</v>
      </c>
      <c r="B28" s="23" t="s">
        <v>22</v>
      </c>
      <c r="C28" s="17">
        <v>0.75</v>
      </c>
      <c r="D28" s="17">
        <v>2670</v>
      </c>
      <c r="E28" s="17"/>
      <c r="F28" s="17"/>
      <c r="G28" s="17">
        <f t="shared" si="1"/>
        <v>0</v>
      </c>
      <c r="H28" s="19"/>
      <c r="I28" s="19"/>
      <c r="J28" s="15">
        <f>C28*D28</f>
        <v>2002.5</v>
      </c>
    </row>
    <row r="29" spans="1:10" ht="16.5" thickBot="1" x14ac:dyDescent="0.3">
      <c r="A29" s="3">
        <v>14</v>
      </c>
      <c r="B29" s="23" t="s">
        <v>23</v>
      </c>
      <c r="C29" s="17">
        <v>1</v>
      </c>
      <c r="D29" s="17">
        <v>2670</v>
      </c>
      <c r="E29" s="17"/>
      <c r="F29" s="17"/>
      <c r="G29" s="17">
        <f t="shared" si="1"/>
        <v>0</v>
      </c>
      <c r="H29" s="19"/>
      <c r="I29" s="19"/>
      <c r="J29" s="15">
        <f>2670*C29</f>
        <v>2670</v>
      </c>
    </row>
    <row r="30" spans="1:10" ht="26.25" thickBot="1" x14ac:dyDescent="0.3">
      <c r="A30" s="3">
        <v>15</v>
      </c>
      <c r="B30" s="23" t="s">
        <v>24</v>
      </c>
      <c r="C30" s="17">
        <v>2</v>
      </c>
      <c r="D30" s="17">
        <v>2670</v>
      </c>
      <c r="E30" s="17"/>
      <c r="F30" s="17"/>
      <c r="G30" s="17">
        <f t="shared" si="1"/>
        <v>0</v>
      </c>
      <c r="H30" s="19">
        <f>D30*10%</f>
        <v>267</v>
      </c>
      <c r="I30" s="19">
        <f>D30+H30</f>
        <v>2937</v>
      </c>
      <c r="J30" s="15">
        <f t="shared" si="2"/>
        <v>5874</v>
      </c>
    </row>
    <row r="31" spans="1:10" ht="16.5" thickBot="1" x14ac:dyDescent="0.3">
      <c r="A31" s="3">
        <v>16</v>
      </c>
      <c r="B31" s="23" t="s">
        <v>26</v>
      </c>
      <c r="C31" s="17">
        <v>1.5</v>
      </c>
      <c r="D31" s="17">
        <v>6461</v>
      </c>
      <c r="E31" s="17">
        <v>646</v>
      </c>
      <c r="F31" s="17">
        <f>D31+E31</f>
        <v>7107</v>
      </c>
      <c r="G31" s="17">
        <f t="shared" si="1"/>
        <v>2132.1</v>
      </c>
      <c r="H31" s="19"/>
      <c r="I31" s="19">
        <f>F31+G31</f>
        <v>9239.1</v>
      </c>
      <c r="J31" s="15">
        <f t="shared" si="2"/>
        <v>13858.650000000001</v>
      </c>
    </row>
    <row r="32" spans="1:10" ht="15.75" customHeight="1" thickBot="1" x14ac:dyDescent="0.3">
      <c r="A32" s="3">
        <v>17</v>
      </c>
      <c r="B32" s="23" t="s">
        <v>28</v>
      </c>
      <c r="C32" s="17">
        <v>1</v>
      </c>
      <c r="D32" s="17">
        <v>3631</v>
      </c>
      <c r="E32" s="17"/>
      <c r="F32" s="17"/>
      <c r="G32" s="17">
        <f t="shared" si="1"/>
        <v>0</v>
      </c>
      <c r="H32" s="19">
        <f>D32*10%</f>
        <v>363.1</v>
      </c>
      <c r="I32" s="19">
        <f>D32+H32</f>
        <v>3994.1</v>
      </c>
      <c r="J32" s="15">
        <f t="shared" si="2"/>
        <v>3994.1</v>
      </c>
    </row>
    <row r="33" spans="1:10" ht="15.75" customHeight="1" thickBot="1" x14ac:dyDescent="0.3">
      <c r="A33" s="3"/>
      <c r="B33" s="77" t="s">
        <v>34</v>
      </c>
      <c r="C33" s="17"/>
      <c r="D33" s="17"/>
      <c r="E33" s="17"/>
      <c r="F33" s="17"/>
      <c r="G33" s="17"/>
      <c r="H33" s="19"/>
      <c r="I33" s="19"/>
      <c r="J33" s="15"/>
    </row>
    <row r="34" spans="1:10" ht="15.75" customHeight="1" thickBot="1" x14ac:dyDescent="0.3">
      <c r="A34" s="3">
        <v>18</v>
      </c>
      <c r="B34" s="23" t="s">
        <v>10</v>
      </c>
      <c r="C34" s="17">
        <v>0.5</v>
      </c>
      <c r="D34" s="17">
        <v>4379</v>
      </c>
      <c r="E34" s="17"/>
      <c r="F34" s="17">
        <f t="shared" ref="F34" si="3">D34+E34</f>
        <v>4379</v>
      </c>
      <c r="G34" s="17"/>
      <c r="H34" s="17"/>
      <c r="I34" s="17"/>
      <c r="J34" s="15">
        <f>D34*C34</f>
        <v>2189.5</v>
      </c>
    </row>
    <row r="35" spans="1:10" ht="30" customHeight="1" thickBot="1" x14ac:dyDescent="0.3">
      <c r="A35" s="3">
        <v>19</v>
      </c>
      <c r="B35" s="24" t="s">
        <v>17</v>
      </c>
      <c r="C35" s="17">
        <v>0.5</v>
      </c>
      <c r="D35" s="17">
        <v>3631</v>
      </c>
      <c r="E35" s="17"/>
      <c r="F35" s="17"/>
      <c r="G35" s="17">
        <f t="shared" ref="G35:G39" si="4">F35*30%</f>
        <v>0</v>
      </c>
      <c r="H35" s="17"/>
      <c r="I35" s="17"/>
      <c r="J35" s="15">
        <f>D35*C35</f>
        <v>1815.5</v>
      </c>
    </row>
    <row r="36" spans="1:10" ht="30" customHeight="1" thickBot="1" x14ac:dyDescent="0.3">
      <c r="A36" s="3">
        <v>20</v>
      </c>
      <c r="B36" s="23" t="s">
        <v>20</v>
      </c>
      <c r="C36" s="17">
        <v>1</v>
      </c>
      <c r="D36" s="17">
        <v>3872</v>
      </c>
      <c r="E36" s="17"/>
      <c r="F36" s="17"/>
      <c r="G36" s="17">
        <f t="shared" si="4"/>
        <v>0</v>
      </c>
      <c r="H36" s="19">
        <f>D36*12%</f>
        <v>464.64</v>
      </c>
      <c r="I36" s="19">
        <f>D36+H36</f>
        <v>4336.6400000000003</v>
      </c>
      <c r="J36" s="15">
        <f t="shared" ref="J36" si="5">C36*I36</f>
        <v>4336.6400000000003</v>
      </c>
    </row>
    <row r="37" spans="1:10" ht="30" customHeight="1" thickBot="1" x14ac:dyDescent="0.3">
      <c r="A37" s="3">
        <v>21</v>
      </c>
      <c r="B37" s="23" t="s">
        <v>23</v>
      </c>
      <c r="C37" s="17">
        <v>1</v>
      </c>
      <c r="D37" s="17">
        <v>2670</v>
      </c>
      <c r="E37" s="17"/>
      <c r="F37" s="17"/>
      <c r="G37" s="17">
        <f t="shared" si="4"/>
        <v>0</v>
      </c>
      <c r="H37" s="19"/>
      <c r="I37" s="19"/>
      <c r="J37" s="15">
        <f>2670*C37</f>
        <v>2670</v>
      </c>
    </row>
    <row r="38" spans="1:10" ht="23.25" customHeight="1" thickBot="1" x14ac:dyDescent="0.3">
      <c r="A38" s="3">
        <v>22</v>
      </c>
      <c r="B38" s="23" t="s">
        <v>26</v>
      </c>
      <c r="C38" s="17">
        <v>1.25</v>
      </c>
      <c r="D38" s="17">
        <v>6461</v>
      </c>
      <c r="E38" s="17">
        <v>646</v>
      </c>
      <c r="F38" s="17">
        <f>D38+E38</f>
        <v>7107</v>
      </c>
      <c r="G38" s="17">
        <f t="shared" si="4"/>
        <v>2132.1</v>
      </c>
      <c r="H38" s="19"/>
      <c r="I38" s="19">
        <f>F38+G38</f>
        <v>9239.1</v>
      </c>
      <c r="J38" s="15">
        <f t="shared" ref="J38:J39" si="6">C38*I38</f>
        <v>11548.875</v>
      </c>
    </row>
    <row r="39" spans="1:10" s="10" customFormat="1" ht="16.5" thickBot="1" x14ac:dyDescent="0.3">
      <c r="A39" s="4">
        <v>23</v>
      </c>
      <c r="B39" s="23" t="s">
        <v>28</v>
      </c>
      <c r="C39" s="17">
        <v>1</v>
      </c>
      <c r="D39" s="17">
        <v>3631</v>
      </c>
      <c r="E39" s="17"/>
      <c r="F39" s="17"/>
      <c r="G39" s="17">
        <f t="shared" si="4"/>
        <v>0</v>
      </c>
      <c r="H39" s="19">
        <f>D39*10%</f>
        <v>363.1</v>
      </c>
      <c r="I39" s="19">
        <f>D39+H39</f>
        <v>3994.1</v>
      </c>
      <c r="J39" s="15">
        <f t="shared" si="6"/>
        <v>3994.1</v>
      </c>
    </row>
    <row r="40" spans="1:10" s="10" customFormat="1" ht="16.5" thickBot="1" x14ac:dyDescent="0.3">
      <c r="A40" s="4"/>
      <c r="B40" s="25"/>
      <c r="C40" s="18"/>
      <c r="D40" s="18"/>
      <c r="E40" s="18"/>
      <c r="F40" s="18"/>
      <c r="G40" s="18"/>
      <c r="H40" s="26"/>
      <c r="I40" s="26"/>
      <c r="J40" s="16"/>
    </row>
    <row r="41" spans="1:10" s="10" customFormat="1" ht="15.75" x14ac:dyDescent="0.25">
      <c r="A41" s="152"/>
      <c r="B41" s="154" t="s">
        <v>30</v>
      </c>
      <c r="C41" s="156">
        <f>C11+C13+C15+C18+C19+C20+C22+C23+C24+C25+C26+C27+C28+C29+C30+C31+C32+C34+C35+C36+C37+C38+C39</f>
        <v>20.25</v>
      </c>
      <c r="D41" s="156"/>
      <c r="E41" s="156"/>
      <c r="F41" s="20"/>
      <c r="G41" s="156"/>
      <c r="H41" s="156"/>
      <c r="I41" s="20"/>
      <c r="J41" s="171">
        <f>J11+J13+J15+J18+J19+J20+J22+J23+J24+J25+J26+J27+J28+J29+J30+J31+J32+J34+J35+J36+J37+J38+J39</f>
        <v>114651.485</v>
      </c>
    </row>
    <row r="42" spans="1:10" s="10" customFormat="1" ht="16.5" thickBot="1" x14ac:dyDescent="0.3">
      <c r="A42" s="153"/>
      <c r="B42" s="155"/>
      <c r="C42" s="157"/>
      <c r="D42" s="157"/>
      <c r="E42" s="157"/>
      <c r="F42" s="21"/>
      <c r="G42" s="157"/>
      <c r="H42" s="157"/>
      <c r="I42" s="21"/>
      <c r="J42" s="172"/>
    </row>
    <row r="43" spans="1:10" s="10" customFormat="1" x14ac:dyDescent="0.25">
      <c r="A43"/>
      <c r="B43" s="8"/>
      <c r="C43"/>
      <c r="D43"/>
      <c r="E43"/>
      <c r="F43"/>
      <c r="G43"/>
      <c r="H43"/>
      <c r="I43"/>
      <c r="J43"/>
    </row>
    <row r="44" spans="1:10" s="130" customFormat="1" x14ac:dyDescent="0.25">
      <c r="B44" s="131" t="s">
        <v>182</v>
      </c>
      <c r="C44" s="131"/>
      <c r="D44" s="131"/>
      <c r="E44" s="131"/>
      <c r="F44" s="131" t="s">
        <v>188</v>
      </c>
      <c r="G44" s="131"/>
    </row>
    <row r="45" spans="1:10" s="130" customFormat="1" x14ac:dyDescent="0.25">
      <c r="B45" s="131" t="s">
        <v>183</v>
      </c>
      <c r="C45" s="131"/>
      <c r="D45" s="131"/>
      <c r="E45" s="131"/>
      <c r="F45" s="131" t="s">
        <v>184</v>
      </c>
      <c r="G45" s="131"/>
    </row>
    <row r="46" spans="1:10" s="130" customFormat="1" x14ac:dyDescent="0.25">
      <c r="B46" s="131" t="s">
        <v>185</v>
      </c>
      <c r="C46" s="131"/>
      <c r="D46" s="131"/>
      <c r="E46" s="131"/>
      <c r="F46" s="131"/>
      <c r="G46" s="131"/>
    </row>
    <row r="47" spans="1:10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</row>
    <row r="48" spans="1:10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</row>
    <row r="49" spans="1:10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</row>
    <row r="50" spans="1:10" x14ac:dyDescent="0.25">
      <c r="A50" s="9"/>
      <c r="B50" s="9"/>
      <c r="C50" s="9"/>
      <c r="D50" s="9"/>
      <c r="E50" s="9"/>
    </row>
    <row r="51" spans="1:10" x14ac:dyDescent="0.25">
      <c r="A51" s="9"/>
      <c r="B51" s="9"/>
      <c r="C51" s="9"/>
      <c r="D51" s="9"/>
      <c r="E51" s="9"/>
    </row>
  </sheetData>
  <mergeCells count="44">
    <mergeCell ref="A6:I6"/>
    <mergeCell ref="A15:A17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G1:I1"/>
    <mergeCell ref="G2:I2"/>
    <mergeCell ref="J9:J10"/>
    <mergeCell ref="B15:B17"/>
    <mergeCell ref="C15:C17"/>
    <mergeCell ref="I15:I17"/>
    <mergeCell ref="J15:J17"/>
    <mergeCell ref="F9:F10"/>
    <mergeCell ref="I9:I10"/>
    <mergeCell ref="B12:B14"/>
    <mergeCell ref="D15:D17"/>
    <mergeCell ref="E15:E17"/>
    <mergeCell ref="F15:F17"/>
    <mergeCell ref="G15:G17"/>
    <mergeCell ref="H15:H17"/>
    <mergeCell ref="H3:I3"/>
    <mergeCell ref="J20:J21"/>
    <mergeCell ref="I20:I21"/>
    <mergeCell ref="G41:G42"/>
    <mergeCell ref="H41:H42"/>
    <mergeCell ref="J41:J42"/>
    <mergeCell ref="G20:G21"/>
    <mergeCell ref="H20:H21"/>
    <mergeCell ref="A20:A21"/>
    <mergeCell ref="C20:C21"/>
    <mergeCell ref="D20:D21"/>
    <mergeCell ref="E20:E21"/>
    <mergeCell ref="F20:F21"/>
    <mergeCell ref="A41:A42"/>
    <mergeCell ref="B41:B42"/>
    <mergeCell ref="C41:C42"/>
    <mergeCell ref="D41:D42"/>
    <mergeCell ref="E41:E42"/>
  </mergeCells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opLeftCell="A15" workbookViewId="0">
      <selection activeCell="A38" sqref="A38:A39"/>
    </sheetView>
  </sheetViews>
  <sheetFormatPr defaultRowHeight="15" x14ac:dyDescent="0.25"/>
  <cols>
    <col min="1" max="1" width="4.42578125" customWidth="1"/>
    <col min="2" max="2" width="25.140625" style="11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6" customHeight="1" x14ac:dyDescent="0.25">
      <c r="B1" s="126" t="s">
        <v>223</v>
      </c>
      <c r="C1" s="127"/>
      <c r="D1" s="127"/>
      <c r="F1" s="1"/>
      <c r="G1" s="170" t="s">
        <v>226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30" customHeight="1" x14ac:dyDescent="0.25">
      <c r="A7" s="169" t="s">
        <v>155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13">
        <v>1</v>
      </c>
      <c r="B11" s="6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14"/>
      <c r="B12" s="154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14">
        <v>2</v>
      </c>
      <c r="B13" s="167"/>
      <c r="C13" s="18">
        <v>1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9357.92</v>
      </c>
    </row>
    <row r="14" spans="1:10" ht="16.5" thickBot="1" x14ac:dyDescent="0.3">
      <c r="A14" s="14"/>
      <c r="B14" s="155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4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67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55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13">
        <v>4</v>
      </c>
      <c r="B18" s="6" t="s">
        <v>9</v>
      </c>
      <c r="C18" s="17">
        <v>0.5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4046.9</v>
      </c>
    </row>
    <row r="19" spans="1:10" ht="30.75" thickBot="1" x14ac:dyDescent="0.3">
      <c r="A19" s="13">
        <v>5</v>
      </c>
      <c r="B19" s="6" t="s">
        <v>10</v>
      </c>
      <c r="C19" s="17">
        <v>0.5</v>
      </c>
      <c r="D19" s="17">
        <v>4379</v>
      </c>
      <c r="E19" s="17"/>
      <c r="F19" s="17">
        <f t="shared" ref="F19:F22" si="0">D19+E19</f>
        <v>4379</v>
      </c>
      <c r="G19" s="17"/>
      <c r="H19" s="17"/>
      <c r="I19" s="17"/>
      <c r="J19" s="15">
        <f>D19*C19</f>
        <v>2189.5</v>
      </c>
    </row>
    <row r="20" spans="1:10" ht="16.5" customHeight="1" x14ac:dyDescent="0.25">
      <c r="A20" s="152">
        <v>6</v>
      </c>
      <c r="B20" s="7" t="s">
        <v>11</v>
      </c>
      <c r="C20" s="156">
        <v>0.5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4619.6149999999998</v>
      </c>
    </row>
    <row r="21" spans="1:10" ht="5.25" customHeight="1" thickBot="1" x14ac:dyDescent="0.3">
      <c r="A21" s="153"/>
      <c r="B21" s="6"/>
      <c r="C21" s="157"/>
      <c r="D21" s="157"/>
      <c r="E21" s="157"/>
      <c r="F21" s="157"/>
      <c r="G21" s="157"/>
      <c r="H21" s="157"/>
      <c r="I21" s="157"/>
      <c r="J21" s="172"/>
    </row>
    <row r="22" spans="1:10" ht="21" customHeight="1" thickBot="1" x14ac:dyDescent="0.3">
      <c r="A22" s="13">
        <v>7</v>
      </c>
      <c r="B22" s="6" t="s">
        <v>31</v>
      </c>
      <c r="C22" s="17">
        <v>0.5</v>
      </c>
      <c r="D22" s="17">
        <v>6461</v>
      </c>
      <c r="E22" s="17">
        <f>D22*10%</f>
        <v>646.1</v>
      </c>
      <c r="F22" s="17">
        <f t="shared" si="0"/>
        <v>7107.1</v>
      </c>
      <c r="G22" s="17">
        <f>F22*30%</f>
        <v>2132.13</v>
      </c>
      <c r="H22" s="17"/>
      <c r="I22" s="17">
        <f>F22+G22</f>
        <v>9239.23</v>
      </c>
      <c r="J22" s="15">
        <f>I22*C22</f>
        <v>4619.6149999999998</v>
      </c>
    </row>
    <row r="23" spans="1:10" ht="16.5" thickBot="1" x14ac:dyDescent="0.3">
      <c r="A23" s="13">
        <v>8</v>
      </c>
      <c r="B23" s="6" t="s">
        <v>13</v>
      </c>
      <c r="C23" s="17">
        <v>0.25</v>
      </c>
      <c r="D23" s="17">
        <v>3631</v>
      </c>
      <c r="E23" s="17"/>
      <c r="F23" s="17"/>
      <c r="G23" s="17">
        <f t="shared" ref="G23:G37" si="1">F23*30%</f>
        <v>0</v>
      </c>
      <c r="H23" s="17"/>
      <c r="I23" s="17">
        <f>D23+E21+G23</f>
        <v>3631</v>
      </c>
      <c r="J23" s="15">
        <f>C23*I23</f>
        <v>907.75</v>
      </c>
    </row>
    <row r="24" spans="1:10" ht="16.5" thickBot="1" x14ac:dyDescent="0.3">
      <c r="A24" s="13">
        <v>9</v>
      </c>
      <c r="B24" s="6" t="s">
        <v>14</v>
      </c>
      <c r="C24" s="17">
        <v>0.5</v>
      </c>
      <c r="D24" s="17">
        <v>5260</v>
      </c>
      <c r="E24" s="17"/>
      <c r="F24" s="17">
        <f>D24+E24</f>
        <v>5260</v>
      </c>
      <c r="G24" s="17">
        <f t="shared" si="1"/>
        <v>1578</v>
      </c>
      <c r="H24" s="17"/>
      <c r="I24" s="17">
        <f>F24+G24</f>
        <v>6838</v>
      </c>
      <c r="J24" s="15">
        <f t="shared" ref="J24:J37" si="2">C24*I24</f>
        <v>3419</v>
      </c>
    </row>
    <row r="25" spans="1:10" ht="16.5" thickBot="1" x14ac:dyDescent="0.3">
      <c r="A25" s="13">
        <v>10</v>
      </c>
      <c r="B25" s="6" t="s">
        <v>15</v>
      </c>
      <c r="C25" s="17">
        <v>2</v>
      </c>
      <c r="D25" s="17">
        <v>5660</v>
      </c>
      <c r="E25" s="17">
        <f>D25*10%</f>
        <v>566</v>
      </c>
      <c r="F25" s="17">
        <f>D25+E25</f>
        <v>6226</v>
      </c>
      <c r="G25" s="17">
        <f t="shared" si="1"/>
        <v>1867.8</v>
      </c>
      <c r="H25" s="17"/>
      <c r="I25" s="17">
        <f>F25+G25</f>
        <v>8093.8</v>
      </c>
      <c r="J25" s="15">
        <f t="shared" si="2"/>
        <v>16187.6</v>
      </c>
    </row>
    <row r="26" spans="1:10" ht="16.5" thickBot="1" x14ac:dyDescent="0.3">
      <c r="A26" s="13">
        <v>11</v>
      </c>
      <c r="B26" s="6" t="s">
        <v>32</v>
      </c>
      <c r="C26" s="17">
        <v>0.5</v>
      </c>
      <c r="D26" s="17">
        <v>6461</v>
      </c>
      <c r="E26" s="17">
        <f>D26*10%</f>
        <v>646.1</v>
      </c>
      <c r="F26" s="17">
        <f>D26+E26</f>
        <v>7107.1</v>
      </c>
      <c r="G26" s="17">
        <f t="shared" si="1"/>
        <v>2132.13</v>
      </c>
      <c r="H26" s="17"/>
      <c r="I26" s="17">
        <f>F26+G26</f>
        <v>9239.23</v>
      </c>
      <c r="J26" s="15">
        <f t="shared" si="2"/>
        <v>4619.6149999999998</v>
      </c>
    </row>
    <row r="27" spans="1:10" ht="45.75" thickBot="1" x14ac:dyDescent="0.3">
      <c r="A27" s="13">
        <v>12</v>
      </c>
      <c r="B27" s="6" t="s">
        <v>17</v>
      </c>
      <c r="C27" s="17">
        <v>1</v>
      </c>
      <c r="D27" s="17">
        <v>3631</v>
      </c>
      <c r="E27" s="17"/>
      <c r="F27" s="17"/>
      <c r="G27" s="17">
        <f t="shared" si="1"/>
        <v>0</v>
      </c>
      <c r="H27" s="17"/>
      <c r="I27" s="17"/>
      <c r="J27" s="15">
        <f>D27*C27</f>
        <v>3631</v>
      </c>
    </row>
    <row r="28" spans="1:10" ht="16.5" thickBot="1" x14ac:dyDescent="0.3">
      <c r="A28" s="13">
        <v>13</v>
      </c>
      <c r="B28" s="6" t="s">
        <v>19</v>
      </c>
      <c r="C28" s="17">
        <v>1</v>
      </c>
      <c r="D28" s="17">
        <v>4619</v>
      </c>
      <c r="E28" s="17"/>
      <c r="F28" s="17"/>
      <c r="G28" s="17">
        <f>D28*30%</f>
        <v>1385.7</v>
      </c>
      <c r="H28" s="17"/>
      <c r="I28" s="17">
        <f>D28+G28</f>
        <v>6004.7</v>
      </c>
      <c r="J28" s="15">
        <f t="shared" si="2"/>
        <v>6004.7</v>
      </c>
    </row>
    <row r="29" spans="1:10" ht="16.5" thickBot="1" x14ac:dyDescent="0.3">
      <c r="A29" s="13">
        <v>14</v>
      </c>
      <c r="B29" s="6" t="s">
        <v>20</v>
      </c>
      <c r="C29" s="17">
        <v>2</v>
      </c>
      <c r="D29" s="17">
        <v>3872</v>
      </c>
      <c r="E29" s="17"/>
      <c r="F29" s="17"/>
      <c r="G29" s="17">
        <f t="shared" si="1"/>
        <v>0</v>
      </c>
      <c r="H29" s="19">
        <f>D29*12%</f>
        <v>464.64</v>
      </c>
      <c r="I29" s="19">
        <f>D29+H29</f>
        <v>4336.6400000000003</v>
      </c>
      <c r="J29" s="15">
        <f t="shared" si="2"/>
        <v>8673.2800000000007</v>
      </c>
    </row>
    <row r="30" spans="1:10" ht="16.5" thickBot="1" x14ac:dyDescent="0.3">
      <c r="A30" s="13">
        <v>15</v>
      </c>
      <c r="B30" s="6" t="s">
        <v>151</v>
      </c>
      <c r="C30" s="17">
        <v>0.75</v>
      </c>
      <c r="D30" s="22">
        <v>2670</v>
      </c>
      <c r="E30" s="17"/>
      <c r="F30" s="17"/>
      <c r="G30" s="17">
        <f t="shared" si="1"/>
        <v>0</v>
      </c>
      <c r="H30" s="19">
        <f>D30*12%</f>
        <v>320.39999999999998</v>
      </c>
      <c r="I30" s="19">
        <f>D30+H30</f>
        <v>2990.4</v>
      </c>
      <c r="J30" s="15">
        <f t="shared" si="2"/>
        <v>2242.8000000000002</v>
      </c>
    </row>
    <row r="31" spans="1:10" ht="16.5" thickBot="1" x14ac:dyDescent="0.3">
      <c r="A31" s="13">
        <v>16</v>
      </c>
      <c r="B31" s="6" t="s">
        <v>67</v>
      </c>
      <c r="C31" s="17">
        <v>0.5</v>
      </c>
      <c r="D31" s="17">
        <v>2670</v>
      </c>
      <c r="E31" s="17"/>
      <c r="F31" s="17"/>
      <c r="G31" s="17">
        <f t="shared" si="1"/>
        <v>0</v>
      </c>
      <c r="H31" s="19"/>
      <c r="I31" s="19"/>
      <c r="J31" s="15">
        <f>D31*C31</f>
        <v>1335</v>
      </c>
    </row>
    <row r="32" spans="1:10" ht="16.5" thickBot="1" x14ac:dyDescent="0.3">
      <c r="A32" s="13">
        <v>17</v>
      </c>
      <c r="B32" s="6" t="s">
        <v>23</v>
      </c>
      <c r="C32" s="17">
        <v>2</v>
      </c>
      <c r="D32" s="17">
        <v>2670</v>
      </c>
      <c r="E32" s="17"/>
      <c r="F32" s="17"/>
      <c r="G32" s="17">
        <f t="shared" si="1"/>
        <v>0</v>
      </c>
      <c r="H32" s="19"/>
      <c r="I32" s="19"/>
      <c r="J32" s="15">
        <f>2670*C32</f>
        <v>5340</v>
      </c>
    </row>
    <row r="33" spans="1:10" ht="30.75" thickBot="1" x14ac:dyDescent="0.3">
      <c r="A33" s="13">
        <v>18</v>
      </c>
      <c r="B33" s="6" t="s">
        <v>24</v>
      </c>
      <c r="C33" s="17">
        <v>3.25</v>
      </c>
      <c r="D33" s="17">
        <v>2670</v>
      </c>
      <c r="E33" s="17"/>
      <c r="F33" s="17"/>
      <c r="G33" s="17">
        <f t="shared" si="1"/>
        <v>0</v>
      </c>
      <c r="H33" s="19">
        <f>D33*10%</f>
        <v>267</v>
      </c>
      <c r="I33" s="19">
        <f>D33+H33</f>
        <v>2937</v>
      </c>
      <c r="J33" s="15">
        <f t="shared" si="2"/>
        <v>9545.25</v>
      </c>
    </row>
    <row r="34" spans="1:10" ht="16.5" thickBot="1" x14ac:dyDescent="0.3">
      <c r="A34" s="13">
        <v>19</v>
      </c>
      <c r="B34" s="6" t="s">
        <v>25</v>
      </c>
      <c r="C34" s="17">
        <v>0.5</v>
      </c>
      <c r="D34" s="17">
        <v>6461</v>
      </c>
      <c r="E34" s="17">
        <f>D34*10%</f>
        <v>646.1</v>
      </c>
      <c r="F34" s="17">
        <f>D34+E34</f>
        <v>7107.1</v>
      </c>
      <c r="G34" s="17">
        <f t="shared" si="1"/>
        <v>2132.13</v>
      </c>
      <c r="H34" s="19"/>
      <c r="I34" s="19">
        <f>F34+G34</f>
        <v>9239.23</v>
      </c>
      <c r="J34" s="15">
        <f t="shared" si="2"/>
        <v>4619.6149999999998</v>
      </c>
    </row>
    <row r="35" spans="1:10" ht="30.75" thickBot="1" x14ac:dyDescent="0.3">
      <c r="A35" s="13">
        <v>20</v>
      </c>
      <c r="B35" s="6" t="s">
        <v>26</v>
      </c>
      <c r="C35" s="17">
        <v>3</v>
      </c>
      <c r="D35" s="17">
        <v>6461</v>
      </c>
      <c r="E35" s="17">
        <v>646</v>
      </c>
      <c r="F35" s="17">
        <f>D35+E35</f>
        <v>7107</v>
      </c>
      <c r="G35" s="17">
        <f t="shared" si="1"/>
        <v>2132.1</v>
      </c>
      <c r="H35" s="19"/>
      <c r="I35" s="19">
        <f>F35+G35</f>
        <v>9239.1</v>
      </c>
      <c r="J35" s="15">
        <f t="shared" si="2"/>
        <v>27717.300000000003</v>
      </c>
    </row>
    <row r="36" spans="1:10" ht="15.75" customHeight="1" thickBot="1" x14ac:dyDescent="0.3">
      <c r="A36" s="13">
        <v>21</v>
      </c>
      <c r="B36" s="6" t="s">
        <v>27</v>
      </c>
      <c r="C36" s="17">
        <v>0.25</v>
      </c>
      <c r="D36" s="17">
        <v>5660</v>
      </c>
      <c r="E36" s="17">
        <v>566</v>
      </c>
      <c r="F36" s="17">
        <f>D36+E36</f>
        <v>6226</v>
      </c>
      <c r="G36" s="17">
        <f t="shared" si="1"/>
        <v>1867.8</v>
      </c>
      <c r="H36" s="19"/>
      <c r="I36" s="19">
        <f>F36+G36</f>
        <v>8093.8</v>
      </c>
      <c r="J36" s="15">
        <f t="shared" si="2"/>
        <v>2023.45</v>
      </c>
    </row>
    <row r="37" spans="1:10" ht="15.75" customHeight="1" thickBot="1" x14ac:dyDescent="0.3">
      <c r="A37" s="13">
        <v>22</v>
      </c>
      <c r="B37" s="6" t="s">
        <v>28</v>
      </c>
      <c r="C37" s="17">
        <v>2</v>
      </c>
      <c r="D37" s="17">
        <v>3631</v>
      </c>
      <c r="E37" s="17"/>
      <c r="F37" s="17"/>
      <c r="G37" s="17">
        <f t="shared" si="1"/>
        <v>0</v>
      </c>
      <c r="H37" s="19">
        <f>D37*10%</f>
        <v>363.1</v>
      </c>
      <c r="I37" s="19">
        <f>D37+H37</f>
        <v>3994.1</v>
      </c>
      <c r="J37" s="15">
        <f t="shared" si="2"/>
        <v>7988.2</v>
      </c>
    </row>
    <row r="38" spans="1:10" s="12" customFormat="1" ht="15.75" x14ac:dyDescent="0.25">
      <c r="A38" s="152"/>
      <c r="B38" s="154" t="s">
        <v>30</v>
      </c>
      <c r="C38" s="156">
        <f>SUM(C11:C37)</f>
        <v>24</v>
      </c>
      <c r="D38" s="156"/>
      <c r="E38" s="156"/>
      <c r="F38" s="20"/>
      <c r="G38" s="156"/>
      <c r="H38" s="156"/>
      <c r="I38" s="20"/>
      <c r="J38" s="171">
        <f>SUM(J11:J37)</f>
        <v>143618.07</v>
      </c>
    </row>
    <row r="39" spans="1:10" s="12" customFormat="1" ht="16.5" thickBot="1" x14ac:dyDescent="0.3">
      <c r="A39" s="153"/>
      <c r="B39" s="155"/>
      <c r="C39" s="157"/>
      <c r="D39" s="157"/>
      <c r="E39" s="157"/>
      <c r="F39" s="21"/>
      <c r="G39" s="157"/>
      <c r="H39" s="157"/>
      <c r="I39" s="21"/>
      <c r="J39" s="172"/>
    </row>
    <row r="40" spans="1:10" s="12" customFormat="1" x14ac:dyDescent="0.25">
      <c r="A40"/>
      <c r="B40" s="11"/>
      <c r="C40"/>
      <c r="D40"/>
      <c r="E40"/>
      <c r="F40"/>
      <c r="G40"/>
      <c r="H40"/>
      <c r="I40"/>
      <c r="J40"/>
    </row>
    <row r="41" spans="1:10" s="130" customFormat="1" x14ac:dyDescent="0.25">
      <c r="B41" s="131" t="s">
        <v>182</v>
      </c>
      <c r="C41" s="131"/>
      <c r="D41" s="131"/>
      <c r="E41" s="131"/>
      <c r="F41" s="131" t="s">
        <v>187</v>
      </c>
      <c r="G41" s="131"/>
    </row>
    <row r="42" spans="1:10" s="130" customFormat="1" x14ac:dyDescent="0.25">
      <c r="B42" s="131" t="s">
        <v>183</v>
      </c>
      <c r="C42" s="131"/>
      <c r="D42" s="131"/>
      <c r="E42" s="131"/>
      <c r="F42" s="131" t="s">
        <v>184</v>
      </c>
      <c r="G42" s="131"/>
    </row>
    <row r="43" spans="1:10" s="130" customFormat="1" x14ac:dyDescent="0.25">
      <c r="B43" s="131" t="s">
        <v>185</v>
      </c>
      <c r="C43" s="131"/>
      <c r="D43" s="131"/>
      <c r="E43" s="131"/>
      <c r="F43" s="131"/>
      <c r="G43" s="131"/>
    </row>
    <row r="44" spans="1:10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x14ac:dyDescent="0.25">
      <c r="A47" s="9"/>
      <c r="B47" s="9"/>
      <c r="C47" s="9"/>
      <c r="D47" s="9"/>
      <c r="E47" s="9"/>
    </row>
    <row r="48" spans="1:10" x14ac:dyDescent="0.25">
      <c r="A48" s="9"/>
      <c r="B48" s="9"/>
      <c r="C48" s="9"/>
      <c r="D48" s="9"/>
      <c r="E48" s="9"/>
    </row>
  </sheetData>
  <mergeCells count="44">
    <mergeCell ref="J20:J21"/>
    <mergeCell ref="A38:A39"/>
    <mergeCell ref="B38:B39"/>
    <mergeCell ref="C38:C39"/>
    <mergeCell ref="D38:D39"/>
    <mergeCell ref="E38:E39"/>
    <mergeCell ref="G38:G39"/>
    <mergeCell ref="H38:H39"/>
    <mergeCell ref="J38:J39"/>
    <mergeCell ref="A20:A21"/>
    <mergeCell ref="C20:C21"/>
    <mergeCell ref="D20:D21"/>
    <mergeCell ref="E20:E21"/>
    <mergeCell ref="F20:F21"/>
    <mergeCell ref="G20:G21"/>
    <mergeCell ref="H20:H21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F9:F10"/>
    <mergeCell ref="I9:I10"/>
    <mergeCell ref="H3:I3"/>
    <mergeCell ref="A6:I6"/>
    <mergeCell ref="G1:I1"/>
    <mergeCell ref="G2:I2"/>
    <mergeCell ref="I20:I21"/>
    <mergeCell ref="A5:I5"/>
    <mergeCell ref="A7:I7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76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opLeftCell="A10" workbookViewId="0">
      <selection activeCell="A37" sqref="A37"/>
    </sheetView>
  </sheetViews>
  <sheetFormatPr defaultRowHeight="15" x14ac:dyDescent="0.25"/>
  <cols>
    <col min="1" max="1" width="4.42578125" customWidth="1"/>
    <col min="2" max="2" width="25.140625" style="11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3" customHeight="1" x14ac:dyDescent="0.25">
      <c r="B1" s="126" t="s">
        <v>223</v>
      </c>
      <c r="C1" s="127"/>
      <c r="D1" s="127"/>
      <c r="F1" s="1"/>
      <c r="G1" s="170" t="s">
        <v>227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4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32.25" customHeight="1" x14ac:dyDescent="0.25">
      <c r="A7" s="169" t="s">
        <v>162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13">
        <v>1</v>
      </c>
      <c r="B11" s="6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14"/>
      <c r="B12" s="154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14">
        <v>2</v>
      </c>
      <c r="B13" s="167"/>
      <c r="C13" s="18">
        <v>1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9357.92</v>
      </c>
    </row>
    <row r="14" spans="1:10" ht="16.5" thickBot="1" x14ac:dyDescent="0.3">
      <c r="A14" s="14"/>
      <c r="B14" s="155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9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74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60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13">
        <v>4</v>
      </c>
      <c r="B18" s="23" t="s">
        <v>9</v>
      </c>
      <c r="C18" s="17">
        <v>0.5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4046.9</v>
      </c>
    </row>
    <row r="19" spans="1:10" ht="16.5" thickBot="1" x14ac:dyDescent="0.3">
      <c r="A19" s="13">
        <v>5</v>
      </c>
      <c r="B19" s="23" t="s">
        <v>10</v>
      </c>
      <c r="C19" s="17">
        <v>1</v>
      </c>
      <c r="D19" s="17">
        <v>4379</v>
      </c>
      <c r="E19" s="17"/>
      <c r="F19" s="17">
        <f t="shared" ref="F19:F22" si="0">D19+E19</f>
        <v>4379</v>
      </c>
      <c r="G19" s="17"/>
      <c r="H19" s="17"/>
      <c r="I19" s="17"/>
      <c r="J19" s="15">
        <f>D19*C19</f>
        <v>4379</v>
      </c>
    </row>
    <row r="20" spans="1:10" ht="23.25" customHeight="1" x14ac:dyDescent="0.25">
      <c r="A20" s="152">
        <v>6</v>
      </c>
      <c r="B20" s="25" t="s">
        <v>37</v>
      </c>
      <c r="C20" s="156">
        <v>1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9239.23</v>
      </c>
    </row>
    <row r="21" spans="1:10" ht="11.25" customHeight="1" thickBot="1" x14ac:dyDescent="0.3">
      <c r="A21" s="153"/>
      <c r="B21" s="23"/>
      <c r="C21" s="157"/>
      <c r="D21" s="157"/>
      <c r="E21" s="157"/>
      <c r="F21" s="157"/>
      <c r="G21" s="157"/>
      <c r="H21" s="157"/>
      <c r="I21" s="157"/>
      <c r="J21" s="172"/>
    </row>
    <row r="22" spans="1:10" ht="21" customHeight="1" thickBot="1" x14ac:dyDescent="0.3">
      <c r="A22" s="13">
        <v>7</v>
      </c>
      <c r="B22" s="23" t="s">
        <v>31</v>
      </c>
      <c r="C22" s="17">
        <v>0.5</v>
      </c>
      <c r="D22" s="17">
        <v>6461</v>
      </c>
      <c r="E22" s="17">
        <f>D22*10%</f>
        <v>646.1</v>
      </c>
      <c r="F22" s="17">
        <f t="shared" si="0"/>
        <v>7107.1</v>
      </c>
      <c r="G22" s="17">
        <f>F22*30%</f>
        <v>2132.13</v>
      </c>
      <c r="H22" s="17"/>
      <c r="I22" s="17">
        <f t="shared" ref="I22:I26" si="1">F22+G22</f>
        <v>9239.23</v>
      </c>
      <c r="J22" s="15">
        <f>I22*C22</f>
        <v>4619.6149999999998</v>
      </c>
    </row>
    <row r="23" spans="1:10" ht="16.5" thickBot="1" x14ac:dyDescent="0.3">
      <c r="A23" s="13">
        <v>8</v>
      </c>
      <c r="B23" s="23" t="s">
        <v>147</v>
      </c>
      <c r="C23" s="17">
        <v>0.5</v>
      </c>
      <c r="D23" s="17">
        <v>6461</v>
      </c>
      <c r="E23" s="17">
        <f>D23*10%</f>
        <v>646.1</v>
      </c>
      <c r="F23" s="17">
        <f>D23+E23</f>
        <v>7107.1</v>
      </c>
      <c r="G23" s="17">
        <f t="shared" ref="G23:G37" si="2">F23*30%</f>
        <v>2132.13</v>
      </c>
      <c r="H23" s="17">
        <f>D23*10%</f>
        <v>646.1</v>
      </c>
      <c r="I23" s="17">
        <f t="shared" si="1"/>
        <v>9239.23</v>
      </c>
      <c r="J23" s="15">
        <f t="shared" ref="J23:J37" si="3">C23*I23</f>
        <v>4619.6149999999998</v>
      </c>
    </row>
    <row r="24" spans="1:10" ht="16.5" thickBot="1" x14ac:dyDescent="0.3">
      <c r="A24" s="13">
        <v>9</v>
      </c>
      <c r="B24" s="23" t="s">
        <v>14</v>
      </c>
      <c r="C24" s="17">
        <v>1</v>
      </c>
      <c r="D24" s="17">
        <v>5260</v>
      </c>
      <c r="E24" s="17"/>
      <c r="F24" s="17">
        <f>D24+E24</f>
        <v>5260</v>
      </c>
      <c r="G24" s="17">
        <f t="shared" si="2"/>
        <v>1578</v>
      </c>
      <c r="H24" s="17"/>
      <c r="I24" s="17">
        <f t="shared" si="1"/>
        <v>6838</v>
      </c>
      <c r="J24" s="15">
        <f t="shared" si="3"/>
        <v>6838</v>
      </c>
    </row>
    <row r="25" spans="1:10" ht="26.25" thickBot="1" x14ac:dyDescent="0.3">
      <c r="A25" s="13">
        <v>10</v>
      </c>
      <c r="B25" s="23" t="s">
        <v>157</v>
      </c>
      <c r="C25" s="17">
        <v>4</v>
      </c>
      <c r="D25" s="17">
        <v>5660</v>
      </c>
      <c r="E25" s="17">
        <f>D25*10%</f>
        <v>566</v>
      </c>
      <c r="F25" s="17">
        <f>D25+E25</f>
        <v>6226</v>
      </c>
      <c r="G25" s="17">
        <f t="shared" si="2"/>
        <v>1867.8</v>
      </c>
      <c r="H25" s="17"/>
      <c r="I25" s="17">
        <f t="shared" si="1"/>
        <v>8093.8</v>
      </c>
      <c r="J25" s="15">
        <f t="shared" si="3"/>
        <v>32375.200000000001</v>
      </c>
    </row>
    <row r="26" spans="1:10" ht="16.5" thickBot="1" x14ac:dyDescent="0.3">
      <c r="A26" s="13">
        <v>11</v>
      </c>
      <c r="B26" s="23" t="s">
        <v>36</v>
      </c>
      <c r="C26" s="17">
        <v>1</v>
      </c>
      <c r="D26" s="17">
        <v>6461</v>
      </c>
      <c r="E26" s="17">
        <f>D26*10%</f>
        <v>646.1</v>
      </c>
      <c r="F26" s="17">
        <f>D26+E26</f>
        <v>7107.1</v>
      </c>
      <c r="G26" s="17">
        <f t="shared" si="2"/>
        <v>2132.13</v>
      </c>
      <c r="H26" s="17"/>
      <c r="I26" s="17">
        <f t="shared" si="1"/>
        <v>9239.23</v>
      </c>
      <c r="J26" s="15">
        <f t="shared" si="3"/>
        <v>9239.23</v>
      </c>
    </row>
    <row r="27" spans="1:10" ht="39" thickBot="1" x14ac:dyDescent="0.3">
      <c r="A27" s="13">
        <v>12</v>
      </c>
      <c r="B27" s="23" t="s">
        <v>17</v>
      </c>
      <c r="C27" s="17">
        <v>0.5</v>
      </c>
      <c r="D27" s="17">
        <v>3631</v>
      </c>
      <c r="E27" s="17"/>
      <c r="F27" s="17"/>
      <c r="G27" s="17">
        <f t="shared" si="2"/>
        <v>0</v>
      </c>
      <c r="H27" s="17"/>
      <c r="I27" s="17"/>
      <c r="J27" s="15">
        <f>D27*C27</f>
        <v>1815.5</v>
      </c>
    </row>
    <row r="28" spans="1:10" ht="33.75" customHeight="1" thickBot="1" x14ac:dyDescent="0.3">
      <c r="A28" s="13">
        <v>13</v>
      </c>
      <c r="B28" s="24" t="s">
        <v>18</v>
      </c>
      <c r="C28" s="17">
        <v>2</v>
      </c>
      <c r="D28" s="17">
        <v>3631</v>
      </c>
      <c r="E28" s="17"/>
      <c r="F28" s="17"/>
      <c r="G28" s="17">
        <f t="shared" si="2"/>
        <v>0</v>
      </c>
      <c r="H28" s="17"/>
      <c r="I28" s="17"/>
      <c r="J28" s="15">
        <f>D28*C28</f>
        <v>7262</v>
      </c>
    </row>
    <row r="29" spans="1:10" ht="16.5" thickBot="1" x14ac:dyDescent="0.3">
      <c r="A29" s="13">
        <v>14</v>
      </c>
      <c r="B29" s="23" t="s">
        <v>19</v>
      </c>
      <c r="C29" s="17">
        <v>1</v>
      </c>
      <c r="D29" s="17">
        <v>4619</v>
      </c>
      <c r="E29" s="17"/>
      <c r="F29" s="17"/>
      <c r="G29" s="17">
        <f>D29*30%</f>
        <v>1385.7</v>
      </c>
      <c r="H29" s="17"/>
      <c r="I29" s="17">
        <f>D29+G29</f>
        <v>6004.7</v>
      </c>
      <c r="J29" s="15">
        <f t="shared" si="3"/>
        <v>6004.7</v>
      </c>
    </row>
    <row r="30" spans="1:10" ht="16.5" thickBot="1" x14ac:dyDescent="0.3">
      <c r="A30" s="13">
        <v>15</v>
      </c>
      <c r="B30" s="23" t="s">
        <v>20</v>
      </c>
      <c r="C30" s="17">
        <v>1</v>
      </c>
      <c r="D30" s="17">
        <v>3872</v>
      </c>
      <c r="E30" s="17"/>
      <c r="F30" s="17"/>
      <c r="G30" s="17">
        <f t="shared" si="2"/>
        <v>0</v>
      </c>
      <c r="H30" s="19">
        <f>D30*12%</f>
        <v>464.64</v>
      </c>
      <c r="I30" s="19">
        <f>D30+H30</f>
        <v>4336.6400000000003</v>
      </c>
      <c r="J30" s="15">
        <f t="shared" si="3"/>
        <v>4336.6400000000003</v>
      </c>
    </row>
    <row r="31" spans="1:10" ht="16.5" thickBot="1" x14ac:dyDescent="0.3">
      <c r="A31" s="13">
        <v>16</v>
      </c>
      <c r="B31" s="23" t="s">
        <v>21</v>
      </c>
      <c r="C31" s="17">
        <v>1.5</v>
      </c>
      <c r="D31" s="22">
        <v>2670</v>
      </c>
      <c r="E31" s="17"/>
      <c r="F31" s="17"/>
      <c r="G31" s="17">
        <f t="shared" si="2"/>
        <v>0</v>
      </c>
      <c r="H31" s="19">
        <f>D31*12%</f>
        <v>320.39999999999998</v>
      </c>
      <c r="I31" s="19">
        <f>D31+H31</f>
        <v>2990.4</v>
      </c>
      <c r="J31" s="15">
        <f t="shared" si="3"/>
        <v>4485.6000000000004</v>
      </c>
    </row>
    <row r="32" spans="1:10" ht="16.5" thickBot="1" x14ac:dyDescent="0.3">
      <c r="A32" s="13">
        <v>17</v>
      </c>
      <c r="B32" s="23" t="s">
        <v>22</v>
      </c>
      <c r="C32" s="17">
        <v>0.5</v>
      </c>
      <c r="D32" s="17">
        <v>2670</v>
      </c>
      <c r="E32" s="17"/>
      <c r="F32" s="17"/>
      <c r="G32" s="17">
        <f t="shared" si="2"/>
        <v>0</v>
      </c>
      <c r="H32" s="19"/>
      <c r="I32" s="19"/>
      <c r="J32" s="15">
        <f>D32*C32</f>
        <v>1335</v>
      </c>
    </row>
    <row r="33" spans="1:10" ht="16.5" thickBot="1" x14ac:dyDescent="0.3">
      <c r="A33" s="13">
        <v>18</v>
      </c>
      <c r="B33" s="23" t="s">
        <v>23</v>
      </c>
      <c r="C33" s="17">
        <v>1</v>
      </c>
      <c r="D33" s="17">
        <v>2670</v>
      </c>
      <c r="E33" s="17"/>
      <c r="F33" s="17"/>
      <c r="G33" s="17">
        <f t="shared" si="2"/>
        <v>0</v>
      </c>
      <c r="H33" s="19"/>
      <c r="I33" s="19"/>
      <c r="J33" s="15">
        <f>2670*C33</f>
        <v>2670</v>
      </c>
    </row>
    <row r="34" spans="1:10" ht="26.25" thickBot="1" x14ac:dyDescent="0.3">
      <c r="A34" s="13">
        <v>19</v>
      </c>
      <c r="B34" s="23" t="s">
        <v>24</v>
      </c>
      <c r="C34" s="17">
        <v>2.8</v>
      </c>
      <c r="D34" s="17">
        <v>2670</v>
      </c>
      <c r="E34" s="17"/>
      <c r="F34" s="17"/>
      <c r="G34" s="17">
        <f t="shared" si="2"/>
        <v>0</v>
      </c>
      <c r="H34" s="19">
        <f>D34*10%</f>
        <v>267</v>
      </c>
      <c r="I34" s="19">
        <f>D34+H34</f>
        <v>2937</v>
      </c>
      <c r="J34" s="15">
        <f t="shared" si="3"/>
        <v>8223.6</v>
      </c>
    </row>
    <row r="35" spans="1:10" ht="16.5" thickBot="1" x14ac:dyDescent="0.3">
      <c r="A35" s="13">
        <v>20</v>
      </c>
      <c r="B35" s="23" t="s">
        <v>25</v>
      </c>
      <c r="C35" s="17">
        <v>0.5</v>
      </c>
      <c r="D35" s="17">
        <v>6461</v>
      </c>
      <c r="E35" s="17">
        <f>D35*10%</f>
        <v>646.1</v>
      </c>
      <c r="F35" s="17">
        <f>D35+E35</f>
        <v>7107.1</v>
      </c>
      <c r="G35" s="17">
        <f t="shared" si="2"/>
        <v>2132.13</v>
      </c>
      <c r="H35" s="19"/>
      <c r="I35" s="19">
        <f>F35+G35</f>
        <v>9239.23</v>
      </c>
      <c r="J35" s="15">
        <f t="shared" si="3"/>
        <v>4619.6149999999998</v>
      </c>
    </row>
    <row r="36" spans="1:10" ht="16.5" thickBot="1" x14ac:dyDescent="0.3">
      <c r="A36" s="13">
        <v>21</v>
      </c>
      <c r="B36" s="23" t="s">
        <v>38</v>
      </c>
      <c r="C36" s="17">
        <v>1.5</v>
      </c>
      <c r="D36" s="17">
        <v>6461</v>
      </c>
      <c r="E36" s="17">
        <f>D36*10%</f>
        <v>646.1</v>
      </c>
      <c r="F36" s="17">
        <f>D36+E36</f>
        <v>7107.1</v>
      </c>
      <c r="G36" s="17">
        <f t="shared" si="2"/>
        <v>2132.13</v>
      </c>
      <c r="H36" s="19"/>
      <c r="I36" s="19">
        <f>F36+G36</f>
        <v>9239.23</v>
      </c>
      <c r="J36" s="15">
        <f t="shared" si="3"/>
        <v>13858.844999999999</v>
      </c>
    </row>
    <row r="37" spans="1:10" ht="15.75" customHeight="1" thickBot="1" x14ac:dyDescent="0.3">
      <c r="A37" s="13">
        <v>22</v>
      </c>
      <c r="B37" s="23" t="s">
        <v>28</v>
      </c>
      <c r="C37" s="17">
        <v>1</v>
      </c>
      <c r="D37" s="17">
        <v>3631</v>
      </c>
      <c r="E37" s="17"/>
      <c r="F37" s="17"/>
      <c r="G37" s="17">
        <f t="shared" si="2"/>
        <v>0</v>
      </c>
      <c r="H37" s="19">
        <f>D37*10%</f>
        <v>363.1</v>
      </c>
      <c r="I37" s="19">
        <f>D37+H37</f>
        <v>3994.1</v>
      </c>
      <c r="J37" s="15">
        <f t="shared" si="3"/>
        <v>3994.1</v>
      </c>
    </row>
    <row r="38" spans="1:10" s="12" customFormat="1" ht="15.75" x14ac:dyDescent="0.25">
      <c r="A38" s="152"/>
      <c r="B38" s="154" t="s">
        <v>30</v>
      </c>
      <c r="C38" s="156">
        <f>SUM(C11:C37)</f>
        <v>25.3</v>
      </c>
      <c r="D38" s="156"/>
      <c r="E38" s="156"/>
      <c r="F38" s="20"/>
      <c r="G38" s="156"/>
      <c r="H38" s="156"/>
      <c r="I38" s="20"/>
      <c r="J38" s="171">
        <f>J11+J13+J15+J18+J19+J20+J22+J23+J24+J25+J26+J27+J28+J29+J30+J31+J32+J33+J34+J35+J36+J37</f>
        <v>157850.26999999999</v>
      </c>
    </row>
    <row r="39" spans="1:10" s="12" customFormat="1" ht="16.5" thickBot="1" x14ac:dyDescent="0.3">
      <c r="A39" s="153"/>
      <c r="B39" s="155"/>
      <c r="C39" s="157"/>
      <c r="D39" s="157"/>
      <c r="E39" s="157"/>
      <c r="F39" s="21"/>
      <c r="G39" s="157"/>
      <c r="H39" s="157"/>
      <c r="I39" s="21"/>
      <c r="J39" s="172"/>
    </row>
    <row r="40" spans="1:10" s="12" customFormat="1" x14ac:dyDescent="0.25">
      <c r="A40"/>
      <c r="B40" s="11"/>
      <c r="C40"/>
      <c r="D40"/>
      <c r="E40"/>
      <c r="F40"/>
      <c r="G40"/>
      <c r="H40"/>
      <c r="I40"/>
      <c r="J40"/>
    </row>
    <row r="41" spans="1:10" s="132" customFormat="1" x14ac:dyDescent="0.25">
      <c r="B41" s="131" t="s">
        <v>182</v>
      </c>
      <c r="C41" s="131"/>
      <c r="D41" s="131"/>
      <c r="E41" s="131"/>
      <c r="F41" s="131" t="s">
        <v>191</v>
      </c>
      <c r="G41" s="131"/>
    </row>
    <row r="42" spans="1:10" s="132" customFormat="1" x14ac:dyDescent="0.25">
      <c r="B42" s="131" t="s">
        <v>183</v>
      </c>
      <c r="C42" s="131"/>
      <c r="D42" s="131"/>
      <c r="E42" s="131"/>
      <c r="F42" s="131" t="s">
        <v>184</v>
      </c>
      <c r="G42" s="131"/>
    </row>
    <row r="43" spans="1:10" s="132" customFormat="1" x14ac:dyDescent="0.25">
      <c r="B43" s="131" t="s">
        <v>185</v>
      </c>
      <c r="C43" s="131"/>
      <c r="D43" s="131"/>
      <c r="E43" s="131"/>
      <c r="F43" s="131"/>
      <c r="G43" s="131"/>
    </row>
    <row r="44" spans="1:10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x14ac:dyDescent="0.25">
      <c r="A47" s="9"/>
      <c r="B47" s="9"/>
      <c r="C47" s="9"/>
      <c r="D47" s="9"/>
      <c r="E47" s="9"/>
    </row>
    <row r="48" spans="1:10" x14ac:dyDescent="0.25">
      <c r="A48" s="9"/>
      <c r="B48" s="9"/>
      <c r="C48" s="9"/>
      <c r="D48" s="9"/>
      <c r="E48" s="9"/>
    </row>
  </sheetData>
  <mergeCells count="44">
    <mergeCell ref="I9:I10"/>
    <mergeCell ref="B12:B14"/>
    <mergeCell ref="A20:A21"/>
    <mergeCell ref="A38:A39"/>
    <mergeCell ref="A15:A17"/>
    <mergeCell ref="G38:G39"/>
    <mergeCell ref="H38:H39"/>
    <mergeCell ref="F9:F10"/>
    <mergeCell ref="J38:J39"/>
    <mergeCell ref="B38:B39"/>
    <mergeCell ref="C38:C39"/>
    <mergeCell ref="D38:D39"/>
    <mergeCell ref="E38:E39"/>
    <mergeCell ref="J20:J21"/>
    <mergeCell ref="I20:I21"/>
    <mergeCell ref="C15:C17"/>
    <mergeCell ref="D15:D17"/>
    <mergeCell ref="E15:E17"/>
    <mergeCell ref="F15:F17"/>
    <mergeCell ref="G15:G17"/>
    <mergeCell ref="G20:G21"/>
    <mergeCell ref="H20:H21"/>
    <mergeCell ref="H15:H17"/>
    <mergeCell ref="I15:I17"/>
    <mergeCell ref="C20:C21"/>
    <mergeCell ref="D20:D21"/>
    <mergeCell ref="E20:E21"/>
    <mergeCell ref="F20:F21"/>
    <mergeCell ref="G1:I1"/>
    <mergeCell ref="G2:I2"/>
    <mergeCell ref="J9:J10"/>
    <mergeCell ref="B15:B17"/>
    <mergeCell ref="J15:J17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H3:I3"/>
    <mergeCell ref="A6:I6"/>
  </mergeCells>
  <pageMargins left="0.7" right="0.7" top="0.75" bottom="0.75" header="0.3" footer="0.3"/>
  <pageSetup paperSize="9" scale="76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opLeftCell="A11" workbookViewId="0">
      <selection activeCell="A31" sqref="A31"/>
    </sheetView>
  </sheetViews>
  <sheetFormatPr defaultRowHeight="15" x14ac:dyDescent="0.25"/>
  <cols>
    <col min="1" max="1" width="4.42578125" customWidth="1"/>
    <col min="2" max="2" width="25.140625" style="29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3.75" customHeight="1" x14ac:dyDescent="0.25">
      <c r="B1" s="126" t="s">
        <v>223</v>
      </c>
      <c r="C1" s="127"/>
      <c r="D1" s="127"/>
      <c r="F1" s="1"/>
      <c r="G1" s="170" t="s">
        <v>228</v>
      </c>
      <c r="H1" s="170"/>
      <c r="I1" s="170"/>
    </row>
    <row r="2" spans="1:10" ht="30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33.75" customHeight="1" x14ac:dyDescent="0.25">
      <c r="A7" s="169" t="s">
        <v>132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>
      <c r="A8" s="42"/>
      <c r="B8" s="43"/>
      <c r="C8" s="42"/>
      <c r="D8" s="42"/>
      <c r="E8" s="42"/>
      <c r="F8" s="42"/>
      <c r="G8" s="42"/>
      <c r="H8" s="42"/>
      <c r="I8" s="42"/>
      <c r="J8" s="42"/>
    </row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28">
        <v>1</v>
      </c>
      <c r="B11" s="23" t="s">
        <v>7</v>
      </c>
      <c r="C11" s="19">
        <v>1</v>
      </c>
      <c r="D11" s="19">
        <v>6889</v>
      </c>
      <c r="E11" s="19">
        <f>D11*10%</f>
        <v>688.90000000000009</v>
      </c>
      <c r="F11" s="19">
        <f>D11+E11</f>
        <v>7577.9</v>
      </c>
      <c r="G11" s="19">
        <f>F11*30%</f>
        <v>2273.37</v>
      </c>
      <c r="H11" s="19"/>
      <c r="I11" s="19">
        <f>D11+E11+G11+H11</f>
        <v>9851.27</v>
      </c>
      <c r="J11" s="37">
        <v>9851</v>
      </c>
    </row>
    <row r="12" spans="1:10" ht="15" hidden="1" customHeight="1" thickBot="1" x14ac:dyDescent="0.3">
      <c r="A12" s="27"/>
      <c r="B12" s="25"/>
      <c r="C12" s="26"/>
      <c r="D12" s="26"/>
      <c r="E12" s="26"/>
      <c r="F12" s="26"/>
      <c r="G12" s="26"/>
      <c r="H12" s="26"/>
      <c r="I12" s="26"/>
      <c r="J12" s="38"/>
    </row>
    <row r="13" spans="1:10" ht="16.5" hidden="1" thickBot="1" x14ac:dyDescent="0.3">
      <c r="A13" s="27"/>
      <c r="B13" s="25"/>
      <c r="C13" s="26"/>
      <c r="D13" s="26"/>
      <c r="E13" s="26"/>
      <c r="F13" s="26"/>
      <c r="G13" s="26"/>
      <c r="H13" s="26"/>
      <c r="I13" s="26"/>
      <c r="J13" s="38"/>
    </row>
    <row r="14" spans="1:10" ht="16.5" hidden="1" thickBot="1" x14ac:dyDescent="0.3">
      <c r="A14" s="27"/>
      <c r="B14" s="25"/>
      <c r="C14" s="26"/>
      <c r="D14" s="26"/>
      <c r="E14" s="26"/>
      <c r="F14" s="26"/>
      <c r="G14" s="26"/>
      <c r="H14" s="26"/>
      <c r="I14" s="26"/>
      <c r="J14" s="38"/>
    </row>
    <row r="15" spans="1:10" ht="15" customHeight="1" x14ac:dyDescent="0.25">
      <c r="A15" s="152">
        <v>2</v>
      </c>
      <c r="B15" s="159" t="s">
        <v>8</v>
      </c>
      <c r="C15" s="177">
        <v>0.5</v>
      </c>
      <c r="D15" s="177">
        <v>6544</v>
      </c>
      <c r="E15" s="177">
        <f>D15*10%</f>
        <v>654.40000000000009</v>
      </c>
      <c r="F15" s="177">
        <f>D15+E15</f>
        <v>7198.4</v>
      </c>
      <c r="G15" s="177">
        <f>F15*30%</f>
        <v>2159.52</v>
      </c>
      <c r="H15" s="177"/>
      <c r="I15" s="177">
        <f>F15+G15</f>
        <v>9357.92</v>
      </c>
      <c r="J15" s="175">
        <f>I15*C15</f>
        <v>4678.96</v>
      </c>
    </row>
    <row r="16" spans="1:10" ht="19.5" customHeight="1" x14ac:dyDescent="0.25">
      <c r="A16" s="166"/>
      <c r="B16" s="174"/>
      <c r="C16" s="179"/>
      <c r="D16" s="179"/>
      <c r="E16" s="179"/>
      <c r="F16" s="179"/>
      <c r="G16" s="179"/>
      <c r="H16" s="179"/>
      <c r="I16" s="179"/>
      <c r="J16" s="180"/>
    </row>
    <row r="17" spans="1:10" ht="15.75" hidden="1" customHeight="1" thickBot="1" x14ac:dyDescent="0.3">
      <c r="A17" s="166"/>
      <c r="B17" s="174"/>
      <c r="C17" s="179"/>
      <c r="D17" s="179"/>
      <c r="E17" s="179"/>
      <c r="F17" s="179"/>
      <c r="G17" s="179"/>
      <c r="H17" s="179"/>
      <c r="I17" s="179"/>
      <c r="J17" s="180"/>
    </row>
    <row r="18" spans="1:10" ht="16.5" thickBot="1" x14ac:dyDescent="0.3">
      <c r="A18" s="28">
        <v>3</v>
      </c>
      <c r="B18" s="23" t="s">
        <v>10</v>
      </c>
      <c r="C18" s="19">
        <v>0.5</v>
      </c>
      <c r="D18" s="19">
        <v>4379</v>
      </c>
      <c r="E18" s="19"/>
      <c r="F18" s="19">
        <f t="shared" ref="F18:F21" si="0">D18+E18</f>
        <v>4379</v>
      </c>
      <c r="G18" s="19"/>
      <c r="H18" s="19"/>
      <c r="I18" s="19"/>
      <c r="J18" s="37">
        <f>D18*C18</f>
        <v>2189.5</v>
      </c>
    </row>
    <row r="19" spans="1:10" ht="17.25" customHeight="1" x14ac:dyDescent="0.25">
      <c r="A19" s="152">
        <v>4</v>
      </c>
      <c r="B19" s="25" t="s">
        <v>11</v>
      </c>
      <c r="C19" s="177">
        <v>0.5</v>
      </c>
      <c r="D19" s="177">
        <v>6461</v>
      </c>
      <c r="E19" s="177">
        <f>D19*10%</f>
        <v>646.1</v>
      </c>
      <c r="F19" s="177">
        <f t="shared" si="0"/>
        <v>7107.1</v>
      </c>
      <c r="G19" s="177">
        <f>F19*30%</f>
        <v>2132.13</v>
      </c>
      <c r="H19" s="177"/>
      <c r="I19" s="177">
        <f>F19+G19</f>
        <v>9239.23</v>
      </c>
      <c r="J19" s="175">
        <f>C19*I19</f>
        <v>4619.6149999999998</v>
      </c>
    </row>
    <row r="20" spans="1:10" ht="15.75" customHeight="1" thickBot="1" x14ac:dyDescent="0.3">
      <c r="A20" s="153"/>
      <c r="B20" s="23"/>
      <c r="C20" s="178"/>
      <c r="D20" s="178"/>
      <c r="E20" s="178"/>
      <c r="F20" s="178"/>
      <c r="G20" s="178"/>
      <c r="H20" s="178"/>
      <c r="I20" s="178"/>
      <c r="J20" s="176"/>
    </row>
    <row r="21" spans="1:10" ht="21" customHeight="1" thickBot="1" x14ac:dyDescent="0.3">
      <c r="A21" s="28">
        <v>5</v>
      </c>
      <c r="B21" s="23" t="s">
        <v>31</v>
      </c>
      <c r="C21" s="19">
        <v>0.5</v>
      </c>
      <c r="D21" s="19">
        <v>6461</v>
      </c>
      <c r="E21" s="19">
        <f>D21*10%</f>
        <v>646.1</v>
      </c>
      <c r="F21" s="19">
        <f t="shared" si="0"/>
        <v>7107.1</v>
      </c>
      <c r="G21" s="19">
        <f>F21*30%</f>
        <v>2132.13</v>
      </c>
      <c r="H21" s="19"/>
      <c r="I21" s="19">
        <f>F21+G21</f>
        <v>9239.23</v>
      </c>
      <c r="J21" s="37">
        <f>I21*C21</f>
        <v>4619.6149999999998</v>
      </c>
    </row>
    <row r="22" spans="1:10" ht="16.5" thickBot="1" x14ac:dyDescent="0.3">
      <c r="A22" s="28">
        <v>6</v>
      </c>
      <c r="B22" s="23" t="s">
        <v>14</v>
      </c>
      <c r="C22" s="19">
        <v>0.5</v>
      </c>
      <c r="D22" s="19">
        <v>5260</v>
      </c>
      <c r="E22" s="19"/>
      <c r="F22" s="19">
        <f>D22+E22</f>
        <v>5260</v>
      </c>
      <c r="G22" s="19">
        <f t="shared" ref="G22:G31" si="1">F22*30%</f>
        <v>1578</v>
      </c>
      <c r="H22" s="19"/>
      <c r="I22" s="19">
        <f>F22+G22</f>
        <v>6838</v>
      </c>
      <c r="J22" s="37">
        <f t="shared" ref="J22:J31" si="2">C22*I22</f>
        <v>3419</v>
      </c>
    </row>
    <row r="23" spans="1:10" ht="39" thickBot="1" x14ac:dyDescent="0.3">
      <c r="A23" s="28">
        <v>7</v>
      </c>
      <c r="B23" s="23" t="s">
        <v>17</v>
      </c>
      <c r="C23" s="19">
        <v>0.5</v>
      </c>
      <c r="D23" s="19">
        <v>3631</v>
      </c>
      <c r="E23" s="19"/>
      <c r="F23" s="19"/>
      <c r="G23" s="19">
        <f t="shared" si="1"/>
        <v>0</v>
      </c>
      <c r="H23" s="19"/>
      <c r="I23" s="19"/>
      <c r="J23" s="37">
        <f>D23*C23</f>
        <v>1815.5</v>
      </c>
    </row>
    <row r="24" spans="1:10" ht="16.5" thickBot="1" x14ac:dyDescent="0.3">
      <c r="A24" s="28">
        <v>8</v>
      </c>
      <c r="B24" s="23" t="s">
        <v>19</v>
      </c>
      <c r="C24" s="19">
        <v>0.5</v>
      </c>
      <c r="D24" s="19">
        <v>4619</v>
      </c>
      <c r="E24" s="19"/>
      <c r="F24" s="19"/>
      <c r="G24" s="19">
        <f>D24*30%</f>
        <v>1385.7</v>
      </c>
      <c r="H24" s="19"/>
      <c r="I24" s="19">
        <f>D24+G24</f>
        <v>6004.7</v>
      </c>
      <c r="J24" s="37">
        <f t="shared" si="2"/>
        <v>3002.35</v>
      </c>
    </row>
    <row r="25" spans="1:10" ht="16.5" thickBot="1" x14ac:dyDescent="0.3">
      <c r="A25" s="28">
        <v>9</v>
      </c>
      <c r="B25" s="23" t="s">
        <v>20</v>
      </c>
      <c r="C25" s="19">
        <v>1</v>
      </c>
      <c r="D25" s="19">
        <v>3872</v>
      </c>
      <c r="E25" s="19"/>
      <c r="F25" s="19"/>
      <c r="G25" s="19">
        <f t="shared" si="1"/>
        <v>0</v>
      </c>
      <c r="H25" s="19">
        <f>D25*12%</f>
        <v>464.64</v>
      </c>
      <c r="I25" s="19">
        <f>D25+H25</f>
        <v>4336.6400000000003</v>
      </c>
      <c r="J25" s="37">
        <f t="shared" si="2"/>
        <v>4336.6400000000003</v>
      </c>
    </row>
    <row r="26" spans="1:10" ht="16.5" thickBot="1" x14ac:dyDescent="0.3">
      <c r="A26" s="28">
        <v>10</v>
      </c>
      <c r="B26" s="23" t="s">
        <v>21</v>
      </c>
      <c r="C26" s="19">
        <v>1</v>
      </c>
      <c r="D26" s="39">
        <v>2670</v>
      </c>
      <c r="E26" s="19"/>
      <c r="F26" s="19"/>
      <c r="G26" s="19">
        <f t="shared" si="1"/>
        <v>0</v>
      </c>
      <c r="H26" s="19">
        <f>D26*12%</f>
        <v>320.39999999999998</v>
      </c>
      <c r="I26" s="19">
        <f>D26+H26</f>
        <v>2990.4</v>
      </c>
      <c r="J26" s="37">
        <f t="shared" si="2"/>
        <v>2990.4</v>
      </c>
    </row>
    <row r="27" spans="1:10" ht="16.5" thickBot="1" x14ac:dyDescent="0.3">
      <c r="A27" s="28">
        <v>11</v>
      </c>
      <c r="B27" s="23" t="s">
        <v>22</v>
      </c>
      <c r="C27" s="19">
        <v>0.25</v>
      </c>
      <c r="D27" s="19">
        <v>2670</v>
      </c>
      <c r="E27" s="19"/>
      <c r="F27" s="19"/>
      <c r="G27" s="19">
        <f t="shared" si="1"/>
        <v>0</v>
      </c>
      <c r="H27" s="19"/>
      <c r="I27" s="19">
        <f>D27+E27+F27+H27</f>
        <v>2670</v>
      </c>
      <c r="J27" s="37">
        <f>I27*C27</f>
        <v>667.5</v>
      </c>
    </row>
    <row r="28" spans="1:10" ht="16.5" thickBot="1" x14ac:dyDescent="0.3">
      <c r="A28" s="28">
        <v>12</v>
      </c>
      <c r="B28" s="23" t="s">
        <v>23</v>
      </c>
      <c r="C28" s="19">
        <v>0.75</v>
      </c>
      <c r="D28" s="19">
        <v>2670</v>
      </c>
      <c r="E28" s="19"/>
      <c r="F28" s="19"/>
      <c r="G28" s="19">
        <f t="shared" si="1"/>
        <v>0</v>
      </c>
      <c r="H28" s="19"/>
      <c r="I28" s="19"/>
      <c r="J28" s="37">
        <f>2670*C28</f>
        <v>2002.5</v>
      </c>
    </row>
    <row r="29" spans="1:10" ht="26.25" thickBot="1" x14ac:dyDescent="0.3">
      <c r="A29" s="28">
        <v>13</v>
      </c>
      <c r="B29" s="23" t="s">
        <v>24</v>
      </c>
      <c r="C29" s="19">
        <v>2.5</v>
      </c>
      <c r="D29" s="19">
        <v>2670</v>
      </c>
      <c r="E29" s="19"/>
      <c r="F29" s="19"/>
      <c r="G29" s="19">
        <f t="shared" si="1"/>
        <v>0</v>
      </c>
      <c r="H29" s="19">
        <f>D29*10%</f>
        <v>267</v>
      </c>
      <c r="I29" s="19">
        <f>D29+H29</f>
        <v>2937</v>
      </c>
      <c r="J29" s="37">
        <f t="shared" si="2"/>
        <v>7342.5</v>
      </c>
    </row>
    <row r="30" spans="1:10" ht="16.5" thickBot="1" x14ac:dyDescent="0.3">
      <c r="A30" s="28">
        <v>14</v>
      </c>
      <c r="B30" s="23" t="s">
        <v>26</v>
      </c>
      <c r="C30" s="19">
        <v>1.5</v>
      </c>
      <c r="D30" s="19">
        <v>6461</v>
      </c>
      <c r="E30" s="19">
        <v>646</v>
      </c>
      <c r="F30" s="19">
        <f>D30+E30</f>
        <v>7107</v>
      </c>
      <c r="G30" s="19">
        <f t="shared" si="1"/>
        <v>2132.1</v>
      </c>
      <c r="H30" s="19"/>
      <c r="I30" s="19">
        <f>F30+G30</f>
        <v>9239.1</v>
      </c>
      <c r="J30" s="37">
        <f t="shared" si="2"/>
        <v>13858.650000000001</v>
      </c>
    </row>
    <row r="31" spans="1:10" ht="15.75" customHeight="1" thickBot="1" x14ac:dyDescent="0.3">
      <c r="A31" s="28">
        <v>15</v>
      </c>
      <c r="B31" s="23" t="s">
        <v>28</v>
      </c>
      <c r="C31" s="19">
        <v>1</v>
      </c>
      <c r="D31" s="19">
        <v>3631</v>
      </c>
      <c r="E31" s="19"/>
      <c r="F31" s="19"/>
      <c r="G31" s="19">
        <f t="shared" si="1"/>
        <v>0</v>
      </c>
      <c r="H31" s="19">
        <f>D31*10%</f>
        <v>363.1</v>
      </c>
      <c r="I31" s="19">
        <f>D31+H31</f>
        <v>3994.1</v>
      </c>
      <c r="J31" s="37">
        <f t="shared" si="2"/>
        <v>3994.1</v>
      </c>
    </row>
    <row r="32" spans="1:10" s="30" customFormat="1" x14ac:dyDescent="0.25">
      <c r="A32" s="152"/>
      <c r="B32" s="159" t="s">
        <v>30</v>
      </c>
      <c r="C32" s="177">
        <f>SUM(C11:C31)</f>
        <v>12.5</v>
      </c>
      <c r="D32" s="177"/>
      <c r="E32" s="177"/>
      <c r="F32" s="40"/>
      <c r="G32" s="177"/>
      <c r="H32" s="177"/>
      <c r="I32" s="40"/>
      <c r="J32" s="175">
        <f>SUM(J11:J31)</f>
        <v>69387.83</v>
      </c>
    </row>
    <row r="33" spans="1:10" s="30" customFormat="1" ht="15.75" thickBot="1" x14ac:dyDescent="0.3">
      <c r="A33" s="153"/>
      <c r="B33" s="160"/>
      <c r="C33" s="178"/>
      <c r="D33" s="178"/>
      <c r="E33" s="178"/>
      <c r="F33" s="41"/>
      <c r="G33" s="178"/>
      <c r="H33" s="178"/>
      <c r="I33" s="41"/>
      <c r="J33" s="176"/>
    </row>
    <row r="34" spans="1:10" s="30" customFormat="1" x14ac:dyDescent="0.25">
      <c r="A34"/>
      <c r="B34" s="29"/>
      <c r="C34"/>
      <c r="D34"/>
      <c r="E34"/>
      <c r="F34"/>
      <c r="G34"/>
      <c r="H34"/>
      <c r="I34"/>
      <c r="J34"/>
    </row>
    <row r="35" spans="1:10" s="132" customFormat="1" ht="17.25" customHeight="1" x14ac:dyDescent="0.25">
      <c r="B35" s="131" t="s">
        <v>182</v>
      </c>
      <c r="C35" s="131"/>
      <c r="D35" s="131"/>
      <c r="E35" s="131"/>
      <c r="F35" s="131" t="s">
        <v>192</v>
      </c>
      <c r="G35" s="131"/>
    </row>
    <row r="36" spans="1:10" s="132" customFormat="1" x14ac:dyDescent="0.25">
      <c r="B36" s="131" t="s">
        <v>183</v>
      </c>
      <c r="C36" s="131"/>
      <c r="D36" s="131"/>
      <c r="E36" s="131"/>
      <c r="F36" s="131" t="s">
        <v>184</v>
      </c>
      <c r="G36" s="131"/>
    </row>
    <row r="37" spans="1:10" s="132" customFormat="1" x14ac:dyDescent="0.25">
      <c r="B37" s="131" t="s">
        <v>185</v>
      </c>
      <c r="C37" s="131"/>
      <c r="D37" s="131"/>
      <c r="E37" s="131"/>
      <c r="F37" s="131"/>
      <c r="G37" s="131"/>
    </row>
    <row r="38" spans="1:10" x14ac:dyDescent="0.25">
      <c r="A38" s="30"/>
      <c r="B38" s="30"/>
      <c r="C38" s="30"/>
      <c r="D38" s="30"/>
      <c r="E38" s="30"/>
      <c r="F38" s="30"/>
      <c r="G38" s="30"/>
      <c r="H38" s="30"/>
      <c r="I38" s="30"/>
      <c r="J38" s="30"/>
    </row>
    <row r="39" spans="1:10" x14ac:dyDescent="0.25">
      <c r="A39" s="30"/>
      <c r="B39" s="30"/>
      <c r="C39" s="30"/>
      <c r="D39" s="30"/>
      <c r="E39" s="30"/>
      <c r="F39" s="30"/>
      <c r="G39" s="30"/>
      <c r="H39" s="30"/>
      <c r="I39" s="30"/>
      <c r="J39" s="30"/>
    </row>
    <row r="40" spans="1:10" x14ac:dyDescent="0.25">
      <c r="A40" s="30"/>
      <c r="B40" s="30"/>
      <c r="C40" s="30"/>
      <c r="D40" s="30"/>
      <c r="E40" s="30"/>
      <c r="F40" s="30"/>
      <c r="G40" s="30"/>
      <c r="H40" s="30"/>
      <c r="I40" s="30"/>
      <c r="J40" s="30"/>
    </row>
    <row r="41" spans="1:10" x14ac:dyDescent="0.25">
      <c r="A41" s="9"/>
      <c r="B41" s="9"/>
      <c r="C41" s="9"/>
      <c r="D41" s="9"/>
      <c r="E41" s="9"/>
    </row>
    <row r="42" spans="1:10" x14ac:dyDescent="0.25">
      <c r="A42" s="9"/>
      <c r="B42" s="9"/>
      <c r="C42" s="9"/>
      <c r="D42" s="9"/>
      <c r="E42" s="9"/>
    </row>
  </sheetData>
  <mergeCells count="43">
    <mergeCell ref="G15:G17"/>
    <mergeCell ref="H15:H17"/>
    <mergeCell ref="H9:H10"/>
    <mergeCell ref="J9:J10"/>
    <mergeCell ref="I15:I17"/>
    <mergeCell ref="J15:J17"/>
    <mergeCell ref="I9:I10"/>
    <mergeCell ref="H3:I3"/>
    <mergeCell ref="F9:F10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F15:F17"/>
    <mergeCell ref="A19:A20"/>
    <mergeCell ref="C19:C20"/>
    <mergeCell ref="D19:D20"/>
    <mergeCell ref="E19:E20"/>
    <mergeCell ref="F19:F20"/>
    <mergeCell ref="A15:A17"/>
    <mergeCell ref="B15:B17"/>
    <mergeCell ref="C15:C17"/>
    <mergeCell ref="D15:D17"/>
    <mergeCell ref="E15:E17"/>
    <mergeCell ref="J19:J20"/>
    <mergeCell ref="A32:A33"/>
    <mergeCell ref="B32:B33"/>
    <mergeCell ref="C32:C33"/>
    <mergeCell ref="D32:D33"/>
    <mergeCell ref="E32:E33"/>
    <mergeCell ref="G32:G33"/>
    <mergeCell ref="H32:H33"/>
    <mergeCell ref="J32:J33"/>
    <mergeCell ref="G19:G20"/>
    <mergeCell ref="H19:H20"/>
    <mergeCell ref="I19:I20"/>
  </mergeCells>
  <pageMargins left="0.7" right="0.7" top="0.75" bottom="0.75" header="0.3" footer="0.3"/>
  <pageSetup paperSize="9" scale="76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workbookViewId="0">
      <selection sqref="A1:XFD1048576"/>
    </sheetView>
  </sheetViews>
  <sheetFormatPr defaultRowHeight="15" x14ac:dyDescent="0.25"/>
  <cols>
    <col min="1" max="1" width="4.42578125" customWidth="1"/>
    <col min="2" max="2" width="25.140625" style="29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32.25" customHeight="1" x14ac:dyDescent="0.25">
      <c r="B1" s="148"/>
      <c r="G1" s="149" t="s">
        <v>269</v>
      </c>
      <c r="H1" s="149"/>
      <c r="I1" s="149"/>
    </row>
    <row r="2" spans="1:10" ht="18.75" customHeight="1" x14ac:dyDescent="0.25">
      <c r="B2" s="126" t="s">
        <v>223</v>
      </c>
      <c r="C2" s="127"/>
      <c r="D2" s="127"/>
      <c r="F2" s="1"/>
      <c r="G2" s="181" t="s">
        <v>264</v>
      </c>
      <c r="H2" s="181"/>
      <c r="I2" s="181"/>
    </row>
    <row r="3" spans="1:10" ht="14.25" customHeight="1" x14ac:dyDescent="0.25">
      <c r="B3" s="126" t="s">
        <v>263</v>
      </c>
      <c r="C3" s="127"/>
      <c r="D3" s="127"/>
      <c r="F3" s="9"/>
      <c r="G3" s="181"/>
      <c r="H3" s="181"/>
      <c r="I3" s="181"/>
    </row>
    <row r="4" spans="1:10" ht="19.5" customHeight="1" x14ac:dyDescent="0.25">
      <c r="B4" s="126" t="s">
        <v>179</v>
      </c>
      <c r="C4" s="127"/>
      <c r="D4" s="127"/>
      <c r="F4" s="9"/>
      <c r="G4" s="181"/>
      <c r="H4" s="181"/>
      <c r="I4" s="181"/>
    </row>
    <row r="5" spans="1:10" x14ac:dyDescent="0.25">
      <c r="B5" s="126" t="s">
        <v>221</v>
      </c>
      <c r="C5" s="127"/>
      <c r="D5" s="127"/>
      <c r="F5" s="9"/>
      <c r="G5" s="181"/>
      <c r="H5" s="181"/>
      <c r="I5" s="181"/>
    </row>
    <row r="6" spans="1:10" ht="14.25" customHeight="1" x14ac:dyDescent="0.25">
      <c r="A6" s="165" t="s">
        <v>180</v>
      </c>
      <c r="B6" s="165"/>
      <c r="C6" s="165"/>
      <c r="D6" s="165"/>
      <c r="E6" s="165"/>
      <c r="F6" s="165"/>
      <c r="G6" s="165"/>
      <c r="H6" s="165"/>
      <c r="I6" s="165"/>
    </row>
    <row r="7" spans="1:10" ht="12" customHeight="1" x14ac:dyDescent="0.25">
      <c r="A7" s="165" t="s">
        <v>154</v>
      </c>
      <c r="B7" s="165"/>
      <c r="C7" s="165"/>
      <c r="D7" s="165"/>
      <c r="E7" s="165"/>
      <c r="F7" s="165"/>
      <c r="G7" s="165"/>
      <c r="H7" s="165"/>
      <c r="I7" s="165"/>
    </row>
    <row r="8" spans="1:10" ht="28.5" customHeight="1" x14ac:dyDescent="0.25">
      <c r="A8" s="169" t="s">
        <v>133</v>
      </c>
      <c r="B8" s="169"/>
      <c r="C8" s="169"/>
      <c r="D8" s="169"/>
      <c r="E8" s="169"/>
      <c r="F8" s="169"/>
      <c r="G8" s="169"/>
      <c r="H8" s="169"/>
      <c r="I8" s="169"/>
    </row>
    <row r="9" spans="1:10" ht="15.75" thickBot="1" x14ac:dyDescent="0.3"/>
    <row r="10" spans="1:10" ht="25.5" customHeight="1" x14ac:dyDescent="0.25">
      <c r="A10" s="152"/>
      <c r="B10" s="159"/>
      <c r="C10" s="161" t="s">
        <v>2</v>
      </c>
      <c r="D10" s="161" t="s">
        <v>3</v>
      </c>
      <c r="E10" s="161" t="s">
        <v>4</v>
      </c>
      <c r="F10" s="161" t="s">
        <v>173</v>
      </c>
      <c r="G10" s="163" t="s">
        <v>125</v>
      </c>
      <c r="H10" s="163" t="s">
        <v>126</v>
      </c>
      <c r="I10" s="163" t="s">
        <v>174</v>
      </c>
      <c r="J10" s="161" t="s">
        <v>127</v>
      </c>
    </row>
    <row r="11" spans="1:10" ht="15.75" customHeight="1" thickBot="1" x14ac:dyDescent="0.3">
      <c r="A11" s="153"/>
      <c r="B11" s="160"/>
      <c r="C11" s="162"/>
      <c r="D11" s="162"/>
      <c r="E11" s="162"/>
      <c r="F11" s="162"/>
      <c r="G11" s="164"/>
      <c r="H11" s="164"/>
      <c r="I11" s="164"/>
      <c r="J11" s="162"/>
    </row>
    <row r="12" spans="1:10" ht="16.5" thickBot="1" x14ac:dyDescent="0.3">
      <c r="A12" s="28">
        <v>1</v>
      </c>
      <c r="B12" s="6" t="s">
        <v>256</v>
      </c>
      <c r="C12" s="17">
        <v>1</v>
      </c>
      <c r="D12" s="17">
        <v>7449</v>
      </c>
      <c r="E12" s="17">
        <f>D12*10%</f>
        <v>744.90000000000009</v>
      </c>
      <c r="F12" s="17">
        <f>D12+E12</f>
        <v>8193.9</v>
      </c>
      <c r="G12" s="17">
        <f>F12*30%</f>
        <v>2458.1699999999996</v>
      </c>
      <c r="H12" s="17"/>
      <c r="I12" s="17">
        <f>D12+E12+G12+H12</f>
        <v>10652.07</v>
      </c>
      <c r="J12" s="15">
        <f>I12*C12</f>
        <v>10652.07</v>
      </c>
    </row>
    <row r="13" spans="1:10" ht="15.75" customHeight="1" x14ac:dyDescent="0.25">
      <c r="A13" s="27"/>
      <c r="B13" s="154" t="s">
        <v>8</v>
      </c>
      <c r="C13" s="18"/>
      <c r="D13" s="18"/>
      <c r="E13" s="18"/>
      <c r="F13" s="18"/>
      <c r="G13" s="18"/>
      <c r="H13" s="18"/>
      <c r="I13" s="18"/>
      <c r="J13" s="16"/>
    </row>
    <row r="14" spans="1:10" ht="15.75" x14ac:dyDescent="0.25">
      <c r="A14" s="27">
        <v>2</v>
      </c>
      <c r="B14" s="167"/>
      <c r="C14" s="18">
        <v>1</v>
      </c>
      <c r="D14" s="18">
        <v>7077</v>
      </c>
      <c r="E14" s="18">
        <f>D14*10%</f>
        <v>707.7</v>
      </c>
      <c r="F14" s="18">
        <f>D14+E14</f>
        <v>7784.7</v>
      </c>
      <c r="G14" s="18">
        <f>F14*30%</f>
        <v>2335.41</v>
      </c>
      <c r="H14" s="18"/>
      <c r="I14" s="18">
        <f>F14+G14</f>
        <v>10120.11</v>
      </c>
      <c r="J14" s="16">
        <f>I14*C14</f>
        <v>10120.11</v>
      </c>
    </row>
    <row r="15" spans="1:10" ht="16.5" thickBot="1" x14ac:dyDescent="0.3">
      <c r="A15" s="27"/>
      <c r="B15" s="155"/>
      <c r="C15" s="18"/>
      <c r="D15" s="18"/>
      <c r="E15" s="18"/>
      <c r="F15" s="18"/>
      <c r="G15" s="18"/>
      <c r="H15" s="18"/>
      <c r="I15" s="18"/>
      <c r="J15" s="16"/>
    </row>
    <row r="16" spans="1:10" ht="15" customHeight="1" x14ac:dyDescent="0.25">
      <c r="A16" s="152">
        <v>3</v>
      </c>
      <c r="B16" s="159" t="s">
        <v>8</v>
      </c>
      <c r="C16" s="156">
        <v>0.5</v>
      </c>
      <c r="D16" s="156">
        <v>7077</v>
      </c>
      <c r="E16" s="156">
        <f>D16*10%</f>
        <v>707.7</v>
      </c>
      <c r="F16" s="156">
        <f>D16+E16</f>
        <v>7784.7</v>
      </c>
      <c r="G16" s="156">
        <f>F16*30%</f>
        <v>2335.41</v>
      </c>
      <c r="H16" s="156"/>
      <c r="I16" s="156">
        <f>F16+G16</f>
        <v>10120.11</v>
      </c>
      <c r="J16" s="171">
        <f>I16*C16</f>
        <v>5060.0550000000003</v>
      </c>
    </row>
    <row r="17" spans="1:10" ht="15" customHeight="1" x14ac:dyDescent="0.25">
      <c r="A17" s="166"/>
      <c r="B17" s="174"/>
      <c r="C17" s="168"/>
      <c r="D17" s="168"/>
      <c r="E17" s="168"/>
      <c r="F17" s="168"/>
      <c r="G17" s="168"/>
      <c r="H17" s="168"/>
      <c r="I17" s="168"/>
      <c r="J17" s="173"/>
    </row>
    <row r="18" spans="1:10" ht="15.75" customHeight="1" thickBot="1" x14ac:dyDescent="0.3">
      <c r="A18" s="153"/>
      <c r="B18" s="160"/>
      <c r="C18" s="157"/>
      <c r="D18" s="157"/>
      <c r="E18" s="157"/>
      <c r="F18" s="157"/>
      <c r="G18" s="157"/>
      <c r="H18" s="157"/>
      <c r="I18" s="157"/>
      <c r="J18" s="172"/>
    </row>
    <row r="19" spans="1:10" ht="16.5" thickBot="1" x14ac:dyDescent="0.3">
      <c r="A19" s="28">
        <v>4</v>
      </c>
      <c r="B19" s="23" t="s">
        <v>9</v>
      </c>
      <c r="C19" s="17">
        <v>0.5</v>
      </c>
      <c r="D19" s="17">
        <v>5660</v>
      </c>
      <c r="E19" s="17">
        <f>D19*10%</f>
        <v>566</v>
      </c>
      <c r="F19" s="17">
        <f>D19+E19</f>
        <v>6226</v>
      </c>
      <c r="G19" s="17">
        <f>F19*30%</f>
        <v>1867.8</v>
      </c>
      <c r="H19" s="17"/>
      <c r="I19" s="17">
        <f>F19+G19</f>
        <v>8093.8</v>
      </c>
      <c r="J19" s="15">
        <f>I19*C19</f>
        <v>4046.9</v>
      </c>
    </row>
    <row r="20" spans="1:10" ht="16.5" thickBot="1" x14ac:dyDescent="0.3">
      <c r="A20" s="28">
        <v>5</v>
      </c>
      <c r="B20" s="23" t="s">
        <v>10</v>
      </c>
      <c r="C20" s="17">
        <v>1</v>
      </c>
      <c r="D20" s="17">
        <v>4379</v>
      </c>
      <c r="E20" s="17"/>
      <c r="F20" s="17">
        <f t="shared" ref="F20:F21" si="0">D20+E20</f>
        <v>4379</v>
      </c>
      <c r="G20" s="17"/>
      <c r="H20" s="17"/>
      <c r="I20" s="17"/>
      <c r="J20" s="15">
        <f>D20*C20</f>
        <v>4379</v>
      </c>
    </row>
    <row r="21" spans="1:10" ht="23.25" customHeight="1" x14ac:dyDescent="0.25">
      <c r="A21" s="152">
        <v>6</v>
      </c>
      <c r="B21" s="25" t="s">
        <v>37</v>
      </c>
      <c r="C21" s="156">
        <v>0.5</v>
      </c>
      <c r="D21" s="156">
        <v>6461</v>
      </c>
      <c r="E21" s="156">
        <f>D21*10%</f>
        <v>646.1</v>
      </c>
      <c r="F21" s="156">
        <f t="shared" si="0"/>
        <v>7107.1</v>
      </c>
      <c r="G21" s="156">
        <f>F21*30%</f>
        <v>2132.13</v>
      </c>
      <c r="H21" s="156"/>
      <c r="I21" s="156">
        <f>F21+G21</f>
        <v>9239.23</v>
      </c>
      <c r="J21" s="171">
        <f>C21*I21</f>
        <v>4619.6149999999998</v>
      </c>
    </row>
    <row r="22" spans="1:10" ht="11.25" customHeight="1" thickBot="1" x14ac:dyDescent="0.3">
      <c r="A22" s="153"/>
      <c r="B22" s="23"/>
      <c r="C22" s="157"/>
      <c r="D22" s="157"/>
      <c r="E22" s="157"/>
      <c r="F22" s="157"/>
      <c r="G22" s="157"/>
      <c r="H22" s="157"/>
      <c r="I22" s="157"/>
      <c r="J22" s="172"/>
    </row>
    <row r="23" spans="1:10" ht="16.5" thickBot="1" x14ac:dyDescent="0.3">
      <c r="A23" s="28">
        <v>7</v>
      </c>
      <c r="B23" s="23" t="s">
        <v>40</v>
      </c>
      <c r="C23" s="17">
        <v>0.5</v>
      </c>
      <c r="D23" s="17">
        <v>3631</v>
      </c>
      <c r="E23" s="17"/>
      <c r="F23" s="17"/>
      <c r="G23" s="17">
        <f t="shared" ref="G23:G34" si="1">F23*30%</f>
        <v>0</v>
      </c>
      <c r="H23" s="17"/>
      <c r="I23" s="17">
        <f>D23+E22+G23</f>
        <v>3631</v>
      </c>
      <c r="J23" s="15">
        <f>C23*I23</f>
        <v>1815.5</v>
      </c>
    </row>
    <row r="24" spans="1:10" ht="16.5" thickBot="1" x14ac:dyDescent="0.3">
      <c r="A24" s="28">
        <v>8</v>
      </c>
      <c r="B24" s="23" t="s">
        <v>257</v>
      </c>
      <c r="C24" s="17">
        <v>1</v>
      </c>
      <c r="D24" s="17">
        <v>5660</v>
      </c>
      <c r="E24" s="17"/>
      <c r="F24" s="17">
        <f>D24+E24</f>
        <v>5660</v>
      </c>
      <c r="G24" s="17">
        <f t="shared" si="1"/>
        <v>1698</v>
      </c>
      <c r="H24" s="17"/>
      <c r="I24" s="17">
        <f>F24+G24</f>
        <v>7358</v>
      </c>
      <c r="J24" s="15">
        <f t="shared" ref="J24:J34" si="2">C24*I24</f>
        <v>7358</v>
      </c>
    </row>
    <row r="25" spans="1:10" ht="16.5" thickBot="1" x14ac:dyDescent="0.3">
      <c r="A25" s="28">
        <v>9</v>
      </c>
      <c r="B25" s="23" t="s">
        <v>36</v>
      </c>
      <c r="C25" s="17">
        <v>0.5</v>
      </c>
      <c r="D25" s="17">
        <v>6461</v>
      </c>
      <c r="E25" s="17">
        <f>D25*10%</f>
        <v>646.1</v>
      </c>
      <c r="F25" s="17">
        <f>D25+E25</f>
        <v>7107.1</v>
      </c>
      <c r="G25" s="17">
        <f t="shared" si="1"/>
        <v>2132.13</v>
      </c>
      <c r="H25" s="17"/>
      <c r="I25" s="17">
        <f>F25+G25</f>
        <v>9239.23</v>
      </c>
      <c r="J25" s="15">
        <f t="shared" si="2"/>
        <v>4619.6149999999998</v>
      </c>
    </row>
    <row r="26" spans="1:10" ht="39" thickBot="1" x14ac:dyDescent="0.3">
      <c r="A26" s="28">
        <v>10</v>
      </c>
      <c r="B26" s="23" t="s">
        <v>17</v>
      </c>
      <c r="C26" s="17">
        <v>0.5</v>
      </c>
      <c r="D26" s="17">
        <v>3631</v>
      </c>
      <c r="E26" s="17"/>
      <c r="F26" s="17"/>
      <c r="G26" s="17">
        <f t="shared" si="1"/>
        <v>0</v>
      </c>
      <c r="H26" s="17"/>
      <c r="I26" s="17"/>
      <c r="J26" s="15">
        <f>D26*C26</f>
        <v>1815.5</v>
      </c>
    </row>
    <row r="27" spans="1:10" ht="16.5" thickBot="1" x14ac:dyDescent="0.3">
      <c r="A27" s="28">
        <v>11</v>
      </c>
      <c r="B27" s="23" t="s">
        <v>19</v>
      </c>
      <c r="C27" s="17">
        <v>1</v>
      </c>
      <c r="D27" s="17">
        <v>4619</v>
      </c>
      <c r="E27" s="17"/>
      <c r="F27" s="17"/>
      <c r="G27" s="17">
        <f>D27*30%</f>
        <v>1385.7</v>
      </c>
      <c r="H27" s="17"/>
      <c r="I27" s="17">
        <f>D27+G27</f>
        <v>6004.7</v>
      </c>
      <c r="J27" s="15">
        <f t="shared" si="2"/>
        <v>6004.7</v>
      </c>
    </row>
    <row r="28" spans="1:10" ht="16.5" thickBot="1" x14ac:dyDescent="0.3">
      <c r="A28" s="28">
        <v>12</v>
      </c>
      <c r="B28" s="23" t="s">
        <v>20</v>
      </c>
      <c r="C28" s="17">
        <v>2</v>
      </c>
      <c r="D28" s="17">
        <v>3872</v>
      </c>
      <c r="E28" s="17"/>
      <c r="F28" s="17"/>
      <c r="G28" s="17">
        <f t="shared" si="1"/>
        <v>0</v>
      </c>
      <c r="H28" s="19">
        <f>D28*12%</f>
        <v>464.64</v>
      </c>
      <c r="I28" s="19">
        <f>D28+H28</f>
        <v>4336.6400000000003</v>
      </c>
      <c r="J28" s="15">
        <f t="shared" si="2"/>
        <v>8673.2800000000007</v>
      </c>
    </row>
    <row r="29" spans="1:10" ht="16.5" thickBot="1" x14ac:dyDescent="0.3">
      <c r="A29" s="28">
        <v>13</v>
      </c>
      <c r="B29" s="23" t="s">
        <v>23</v>
      </c>
      <c r="C29" s="17">
        <v>2</v>
      </c>
      <c r="D29" s="17">
        <v>2670</v>
      </c>
      <c r="E29" s="17"/>
      <c r="F29" s="17"/>
      <c r="G29" s="17">
        <f t="shared" si="1"/>
        <v>0</v>
      </c>
      <c r="H29" s="19"/>
      <c r="I29" s="19"/>
      <c r="J29" s="15">
        <f>2670*C29</f>
        <v>5340</v>
      </c>
    </row>
    <row r="30" spans="1:10" ht="26.25" thickBot="1" x14ac:dyDescent="0.3">
      <c r="A30" s="28">
        <v>14</v>
      </c>
      <c r="B30" s="23" t="s">
        <v>24</v>
      </c>
      <c r="C30" s="17">
        <v>3</v>
      </c>
      <c r="D30" s="17">
        <v>2670</v>
      </c>
      <c r="E30" s="17"/>
      <c r="F30" s="17"/>
      <c r="G30" s="17">
        <f t="shared" si="1"/>
        <v>0</v>
      </c>
      <c r="H30" s="19">
        <f>D30*10%</f>
        <v>267</v>
      </c>
      <c r="I30" s="19">
        <f>D30+H30</f>
        <v>2937</v>
      </c>
      <c r="J30" s="15">
        <f t="shared" si="2"/>
        <v>8811</v>
      </c>
    </row>
    <row r="31" spans="1:10" ht="16.5" thickBot="1" x14ac:dyDescent="0.3">
      <c r="A31" s="28">
        <v>15</v>
      </c>
      <c r="B31" s="23" t="s">
        <v>25</v>
      </c>
      <c r="C31" s="17">
        <v>0.75</v>
      </c>
      <c r="D31" s="17">
        <v>6461</v>
      </c>
      <c r="E31" s="17">
        <f>D31*10%</f>
        <v>646.1</v>
      </c>
      <c r="F31" s="17">
        <f>D31+E31</f>
        <v>7107.1</v>
      </c>
      <c r="G31" s="17">
        <f t="shared" si="1"/>
        <v>2132.13</v>
      </c>
      <c r="H31" s="19"/>
      <c r="I31" s="19">
        <f>F31+G31</f>
        <v>9239.23</v>
      </c>
      <c r="J31" s="15">
        <f t="shared" si="2"/>
        <v>6929.4224999999997</v>
      </c>
    </row>
    <row r="32" spans="1:10" ht="16.5" thickBot="1" x14ac:dyDescent="0.3">
      <c r="A32" s="28">
        <v>16</v>
      </c>
      <c r="B32" s="23" t="s">
        <v>38</v>
      </c>
      <c r="C32" s="17">
        <v>1.5</v>
      </c>
      <c r="D32" s="17">
        <v>6461</v>
      </c>
      <c r="E32" s="17">
        <f t="shared" ref="E32:E33" si="3">D32*10%</f>
        <v>646.1</v>
      </c>
      <c r="F32" s="17">
        <f t="shared" ref="F32:F33" si="4">D32+E32</f>
        <v>7107.1</v>
      </c>
      <c r="G32" s="17">
        <f t="shared" si="1"/>
        <v>2132.13</v>
      </c>
      <c r="H32" s="19"/>
      <c r="I32" s="19">
        <f t="shared" ref="I32:I33" si="5">F32+G32</f>
        <v>9239.23</v>
      </c>
      <c r="J32" s="15">
        <f t="shared" si="2"/>
        <v>13858.844999999999</v>
      </c>
    </row>
    <row r="33" spans="1:10" ht="15.75" customHeight="1" thickBot="1" x14ac:dyDescent="0.3">
      <c r="A33" s="28">
        <v>17</v>
      </c>
      <c r="B33" s="23" t="s">
        <v>27</v>
      </c>
      <c r="C33" s="17">
        <v>0.25</v>
      </c>
      <c r="D33" s="17">
        <v>5660</v>
      </c>
      <c r="E33" s="17">
        <f t="shared" si="3"/>
        <v>566</v>
      </c>
      <c r="F33" s="17">
        <f t="shared" si="4"/>
        <v>6226</v>
      </c>
      <c r="G33" s="17">
        <f t="shared" si="1"/>
        <v>1867.8</v>
      </c>
      <c r="H33" s="19"/>
      <c r="I33" s="19">
        <f t="shared" si="5"/>
        <v>8093.8</v>
      </c>
      <c r="J33" s="15">
        <f t="shared" si="2"/>
        <v>2023.45</v>
      </c>
    </row>
    <row r="34" spans="1:10" ht="15.75" customHeight="1" thickBot="1" x14ac:dyDescent="0.3">
      <c r="A34" s="28">
        <v>18</v>
      </c>
      <c r="B34" s="23" t="s">
        <v>28</v>
      </c>
      <c r="C34" s="17">
        <v>1</v>
      </c>
      <c r="D34" s="17">
        <v>3631</v>
      </c>
      <c r="E34" s="17"/>
      <c r="F34" s="17"/>
      <c r="G34" s="17">
        <f t="shared" si="1"/>
        <v>0</v>
      </c>
      <c r="H34" s="19">
        <f>D34*10%</f>
        <v>363.1</v>
      </c>
      <c r="I34" s="19">
        <f>D34+H34</f>
        <v>3994.1</v>
      </c>
      <c r="J34" s="15">
        <f t="shared" si="2"/>
        <v>3994.1</v>
      </c>
    </row>
    <row r="35" spans="1:10" s="30" customFormat="1" ht="15.75" x14ac:dyDescent="0.25">
      <c r="A35" s="152"/>
      <c r="B35" s="154" t="s">
        <v>30</v>
      </c>
      <c r="C35" s="156">
        <f>C12+C14+C16+C19+C20+C21+C23+C24+C25+C26+C27+C28+C29+C30+C31+C32+C33+C34</f>
        <v>18.5</v>
      </c>
      <c r="D35" s="171"/>
      <c r="E35" s="171"/>
      <c r="F35" s="143"/>
      <c r="G35" s="171"/>
      <c r="H35" s="171"/>
      <c r="I35" s="143"/>
      <c r="J35" s="171">
        <f>J12+J14+J16+J19+J20+J21+J23+J24+J25+J26+J27+J28+J29+J30+J31+J32+J33+J34</f>
        <v>110121.16250000001</v>
      </c>
    </row>
    <row r="36" spans="1:10" s="30" customFormat="1" ht="16.5" thickBot="1" x14ac:dyDescent="0.3">
      <c r="A36" s="153"/>
      <c r="B36" s="155"/>
      <c r="C36" s="157"/>
      <c r="D36" s="172"/>
      <c r="E36" s="172"/>
      <c r="F36" s="144"/>
      <c r="G36" s="172"/>
      <c r="H36" s="172"/>
      <c r="I36" s="144"/>
      <c r="J36" s="172"/>
    </row>
    <row r="37" spans="1:10" s="30" customFormat="1" x14ac:dyDescent="0.25">
      <c r="A37"/>
      <c r="B37" s="29"/>
      <c r="C37"/>
      <c r="D37"/>
      <c r="E37"/>
      <c r="F37"/>
      <c r="G37"/>
      <c r="H37"/>
      <c r="I37"/>
      <c r="J37"/>
    </row>
    <row r="38" spans="1:10" s="132" customFormat="1" x14ac:dyDescent="0.25">
      <c r="B38" s="182"/>
      <c r="C38" s="182"/>
      <c r="D38" s="182"/>
      <c r="E38" s="182"/>
      <c r="F38" s="182"/>
      <c r="G38" s="182"/>
      <c r="H38" s="182"/>
      <c r="I38" s="182"/>
    </row>
    <row r="39" spans="1:10" s="132" customFormat="1" x14ac:dyDescent="0.25">
      <c r="B39" s="182"/>
      <c r="C39" s="182"/>
      <c r="D39" s="182"/>
      <c r="E39" s="182"/>
      <c r="F39" s="182"/>
      <c r="G39" s="182"/>
      <c r="H39" s="182"/>
      <c r="I39" s="182"/>
    </row>
    <row r="40" spans="1:10" s="132" customFormat="1" x14ac:dyDescent="0.25">
      <c r="B40" s="182"/>
      <c r="C40" s="182"/>
      <c r="D40" s="182"/>
      <c r="E40" s="182"/>
      <c r="F40" s="182"/>
      <c r="G40" s="182"/>
      <c r="H40" s="182"/>
      <c r="I40" s="182"/>
    </row>
    <row r="41" spans="1:10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</row>
    <row r="42" spans="1:10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</row>
    <row r="43" spans="1:10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</row>
    <row r="44" spans="1:10" x14ac:dyDescent="0.25">
      <c r="A44" s="9"/>
      <c r="B44" s="9"/>
      <c r="C44" s="9"/>
      <c r="D44" s="9"/>
      <c r="E44" s="9"/>
    </row>
    <row r="45" spans="1:10" x14ac:dyDescent="0.25">
      <c r="A45" s="9"/>
      <c r="B45" s="9"/>
      <c r="C45" s="9"/>
      <c r="D45" s="9"/>
      <c r="E45" s="9"/>
    </row>
  </sheetData>
  <mergeCells count="48">
    <mergeCell ref="A7:I7"/>
    <mergeCell ref="J10:J11"/>
    <mergeCell ref="B13:B15"/>
    <mergeCell ref="A16:A18"/>
    <mergeCell ref="B16:B18"/>
    <mergeCell ref="C16:C18"/>
    <mergeCell ref="D16:D18"/>
    <mergeCell ref="E16:E18"/>
    <mergeCell ref="F16:F18"/>
    <mergeCell ref="G16:G18"/>
    <mergeCell ref="H16:H18"/>
    <mergeCell ref="I16:I18"/>
    <mergeCell ref="J16:J18"/>
    <mergeCell ref="A10:A11"/>
    <mergeCell ref="B10:B11"/>
    <mergeCell ref="C10:C11"/>
    <mergeCell ref="D10:D11"/>
    <mergeCell ref="B40:E40"/>
    <mergeCell ref="F40:I40"/>
    <mergeCell ref="J21:J22"/>
    <mergeCell ref="G35:G36"/>
    <mergeCell ref="H35:H36"/>
    <mergeCell ref="J35:J36"/>
    <mergeCell ref="C21:C22"/>
    <mergeCell ref="D21:D22"/>
    <mergeCell ref="E21:E22"/>
    <mergeCell ref="F21:F22"/>
    <mergeCell ref="A35:A36"/>
    <mergeCell ref="B35:B36"/>
    <mergeCell ref="C35:C36"/>
    <mergeCell ref="D35:D36"/>
    <mergeCell ref="E35:E36"/>
    <mergeCell ref="G2:I5"/>
    <mergeCell ref="B38:E38"/>
    <mergeCell ref="F38:I38"/>
    <mergeCell ref="B39:E39"/>
    <mergeCell ref="F39:I39"/>
    <mergeCell ref="G21:G22"/>
    <mergeCell ref="H21:H22"/>
    <mergeCell ref="I21:I22"/>
    <mergeCell ref="A6:I6"/>
    <mergeCell ref="A8:I8"/>
    <mergeCell ref="E10:E11"/>
    <mergeCell ref="G10:G11"/>
    <mergeCell ref="H10:H11"/>
    <mergeCell ref="F10:F11"/>
    <mergeCell ref="I10:I11"/>
    <mergeCell ref="A21:A22"/>
  </mergeCells>
  <pageMargins left="0.7" right="0.7" top="0.75" bottom="0.75" header="0.3" footer="0.3"/>
  <pageSetup paperSize="9" scale="76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opLeftCell="A10" workbookViewId="0">
      <selection activeCell="N8" sqref="N8"/>
    </sheetView>
  </sheetViews>
  <sheetFormatPr defaultRowHeight="15" x14ac:dyDescent="0.25"/>
  <cols>
    <col min="1" max="1" width="4.42578125" customWidth="1"/>
    <col min="2" max="2" width="25.140625" style="34" customWidth="1"/>
    <col min="3" max="3" width="9.5703125" bestFit="1" customWidth="1"/>
    <col min="4" max="4" width="9.28515625" bestFit="1" customWidth="1"/>
    <col min="5" max="5" width="10.85546875" customWidth="1"/>
    <col min="6" max="6" width="10.5703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83" t="s">
        <v>270</v>
      </c>
      <c r="H1" s="183"/>
      <c r="I1" s="183"/>
    </row>
    <row r="2" spans="1:10" x14ac:dyDescent="0.25">
      <c r="F2" s="9"/>
      <c r="G2" s="183"/>
      <c r="H2" s="183"/>
      <c r="I2" s="183"/>
    </row>
    <row r="3" spans="1:10" ht="19.5" customHeight="1" x14ac:dyDescent="0.25">
      <c r="F3" s="9"/>
      <c r="G3" s="9"/>
      <c r="H3" s="9"/>
      <c r="I3" s="9"/>
    </row>
    <row r="4" spans="1:10" x14ac:dyDescent="0.25">
      <c r="A4" s="165"/>
      <c r="B4" s="165"/>
      <c r="C4" s="165"/>
      <c r="D4" s="165"/>
      <c r="E4" s="165"/>
      <c r="F4" s="165"/>
      <c r="G4" s="165"/>
      <c r="H4" s="165"/>
      <c r="I4" s="165"/>
    </row>
    <row r="5" spans="1:10" ht="12.75" hidden="1" customHeight="1" x14ac:dyDescent="0.25">
      <c r="A5" s="165"/>
      <c r="B5" s="165"/>
      <c r="C5" s="165"/>
      <c r="D5" s="165"/>
      <c r="E5" s="165"/>
      <c r="F5" s="165"/>
      <c r="G5" s="165"/>
      <c r="H5" s="165"/>
      <c r="I5" s="165"/>
    </row>
    <row r="6" spans="1:10" hidden="1" x14ac:dyDescent="0.25"/>
    <row r="7" spans="1:10" ht="31.5" customHeight="1" x14ac:dyDescent="0.25">
      <c r="A7" s="169" t="s">
        <v>172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30.75" thickBot="1" x14ac:dyDescent="0.3">
      <c r="A11" s="35">
        <v>1</v>
      </c>
      <c r="B11" s="6" t="s">
        <v>41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36"/>
      <c r="B12" s="159" t="s">
        <v>42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36">
        <v>2</v>
      </c>
      <c r="B13" s="174"/>
      <c r="C13" s="18">
        <v>0.5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4678.96</v>
      </c>
    </row>
    <row r="14" spans="1:10" ht="16.5" thickBot="1" x14ac:dyDescent="0.3">
      <c r="A14" s="36"/>
      <c r="B14" s="160"/>
      <c r="C14" s="18"/>
      <c r="D14" s="18"/>
      <c r="E14" s="18"/>
      <c r="F14" s="18"/>
      <c r="G14" s="18"/>
      <c r="H14" s="18"/>
      <c r="I14" s="18"/>
      <c r="J14" s="16"/>
    </row>
    <row r="15" spans="1:10" ht="16.5" thickBot="1" x14ac:dyDescent="0.3">
      <c r="A15" s="35">
        <v>3</v>
      </c>
      <c r="B15" s="23" t="s">
        <v>9</v>
      </c>
      <c r="C15" s="17">
        <v>0.5</v>
      </c>
      <c r="D15" s="17">
        <v>5660</v>
      </c>
      <c r="E15" s="17">
        <f>D15*10%</f>
        <v>566</v>
      </c>
      <c r="F15" s="17">
        <f>D15+E15</f>
        <v>6226</v>
      </c>
      <c r="G15" s="17">
        <f>F15*30%</f>
        <v>1867.8</v>
      </c>
      <c r="H15" s="17"/>
      <c r="I15" s="17">
        <f>F15+G15</f>
        <v>8093.8</v>
      </c>
      <c r="J15" s="15">
        <f>I15*C15</f>
        <v>4046.9</v>
      </c>
    </row>
    <row r="16" spans="1:10" ht="16.5" thickBot="1" x14ac:dyDescent="0.3">
      <c r="A16" s="35">
        <v>4</v>
      </c>
      <c r="B16" s="23" t="s">
        <v>10</v>
      </c>
      <c r="C16" s="17">
        <v>0.5</v>
      </c>
      <c r="D16" s="17">
        <v>4379</v>
      </c>
      <c r="E16" s="17"/>
      <c r="F16" s="17">
        <f t="shared" ref="F16:F17" si="0">D16+E16</f>
        <v>4379</v>
      </c>
      <c r="G16" s="17"/>
      <c r="H16" s="17"/>
      <c r="I16" s="17"/>
      <c r="J16" s="15">
        <f>D16*C16</f>
        <v>2189.5</v>
      </c>
    </row>
    <row r="17" spans="1:10" ht="23.25" customHeight="1" x14ac:dyDescent="0.25">
      <c r="A17" s="152">
        <v>5</v>
      </c>
      <c r="B17" s="25" t="s">
        <v>37</v>
      </c>
      <c r="C17" s="156">
        <v>0.25</v>
      </c>
      <c r="D17" s="156">
        <v>6461</v>
      </c>
      <c r="E17" s="156">
        <f>D17*10%</f>
        <v>646.1</v>
      </c>
      <c r="F17" s="156">
        <f t="shared" si="0"/>
        <v>7107.1</v>
      </c>
      <c r="G17" s="156">
        <f>F17*30%</f>
        <v>2132.13</v>
      </c>
      <c r="H17" s="156"/>
      <c r="I17" s="156">
        <f>F17+G17</f>
        <v>9239.23</v>
      </c>
      <c r="J17" s="171">
        <f>C17*I17</f>
        <v>2309.8074999999999</v>
      </c>
    </row>
    <row r="18" spans="1:10" ht="11.25" customHeight="1" thickBot="1" x14ac:dyDescent="0.3">
      <c r="A18" s="153"/>
      <c r="B18" s="23"/>
      <c r="C18" s="157"/>
      <c r="D18" s="157"/>
      <c r="E18" s="157"/>
      <c r="F18" s="157"/>
      <c r="G18" s="157"/>
      <c r="H18" s="157"/>
      <c r="I18" s="157"/>
      <c r="J18" s="172"/>
    </row>
    <row r="19" spans="1:10" ht="16.5" thickBot="1" x14ac:dyDescent="0.3">
      <c r="A19" s="35">
        <v>6</v>
      </c>
      <c r="B19" s="23" t="s">
        <v>257</v>
      </c>
      <c r="C19" s="17">
        <v>0.5</v>
      </c>
      <c r="D19" s="17">
        <v>5660</v>
      </c>
      <c r="E19" s="17"/>
      <c r="F19" s="17"/>
      <c r="G19" s="17">
        <f>D19*30%</f>
        <v>1698</v>
      </c>
      <c r="H19" s="17"/>
      <c r="I19" s="17">
        <f>G19+D19</f>
        <v>7358</v>
      </c>
      <c r="J19" s="15">
        <f t="shared" ref="J19:J25" si="1">C19*I19</f>
        <v>3679</v>
      </c>
    </row>
    <row r="20" spans="1:10" ht="39" thickBot="1" x14ac:dyDescent="0.3">
      <c r="A20" s="35">
        <v>7</v>
      </c>
      <c r="B20" s="23" t="s">
        <v>17</v>
      </c>
      <c r="C20" s="17">
        <v>0.5</v>
      </c>
      <c r="D20" s="17">
        <v>3631</v>
      </c>
      <c r="E20" s="17"/>
      <c r="F20" s="17"/>
      <c r="G20" s="17">
        <f t="shared" ref="G20:G25" si="2">F20*30%</f>
        <v>0</v>
      </c>
      <c r="H20" s="17"/>
      <c r="I20" s="17"/>
      <c r="J20" s="15">
        <f>D20*C20</f>
        <v>1815.5</v>
      </c>
    </row>
    <row r="21" spans="1:10" ht="16.5" thickBot="1" x14ac:dyDescent="0.3">
      <c r="A21" s="35">
        <v>8</v>
      </c>
      <c r="B21" s="23" t="s">
        <v>19</v>
      </c>
      <c r="C21" s="17">
        <v>0.5</v>
      </c>
      <c r="D21" s="17">
        <v>4619</v>
      </c>
      <c r="E21" s="17"/>
      <c r="F21" s="17"/>
      <c r="G21" s="17">
        <f>D21*30%</f>
        <v>1385.7</v>
      </c>
      <c r="H21" s="17"/>
      <c r="I21" s="17">
        <f>D21+G21</f>
        <v>6004.7</v>
      </c>
      <c r="J21" s="15">
        <f t="shared" si="1"/>
        <v>3002.35</v>
      </c>
    </row>
    <row r="22" spans="1:10" ht="16.5" thickBot="1" x14ac:dyDescent="0.3">
      <c r="A22" s="35">
        <v>9</v>
      </c>
      <c r="B22" s="23" t="s">
        <v>20</v>
      </c>
      <c r="C22" s="17">
        <v>1</v>
      </c>
      <c r="D22" s="17">
        <v>3872</v>
      </c>
      <c r="E22" s="17"/>
      <c r="F22" s="17"/>
      <c r="G22" s="17">
        <f t="shared" si="2"/>
        <v>0</v>
      </c>
      <c r="H22" s="19">
        <f>D22*12%</f>
        <v>464.64</v>
      </c>
      <c r="I22" s="19">
        <f>D22+H22</f>
        <v>4336.6400000000003</v>
      </c>
      <c r="J22" s="15">
        <f t="shared" si="1"/>
        <v>4336.6400000000003</v>
      </c>
    </row>
    <row r="23" spans="1:10" ht="16.5" thickBot="1" x14ac:dyDescent="0.3">
      <c r="A23" s="35">
        <v>10</v>
      </c>
      <c r="B23" s="23" t="s">
        <v>23</v>
      </c>
      <c r="C23" s="17">
        <v>1.5</v>
      </c>
      <c r="D23" s="17">
        <v>2670</v>
      </c>
      <c r="E23" s="17"/>
      <c r="F23" s="17"/>
      <c r="G23" s="17">
        <f t="shared" si="2"/>
        <v>0</v>
      </c>
      <c r="H23" s="19"/>
      <c r="I23" s="19"/>
      <c r="J23" s="15">
        <f>2670*C23</f>
        <v>4005</v>
      </c>
    </row>
    <row r="24" spans="1:10" ht="26.25" thickBot="1" x14ac:dyDescent="0.3">
      <c r="A24" s="35">
        <v>11</v>
      </c>
      <c r="B24" s="23" t="s">
        <v>24</v>
      </c>
      <c r="C24" s="17">
        <v>2</v>
      </c>
      <c r="D24" s="17">
        <v>2670</v>
      </c>
      <c r="E24" s="17"/>
      <c r="F24" s="17"/>
      <c r="G24" s="17">
        <f t="shared" si="2"/>
        <v>0</v>
      </c>
      <c r="H24" s="19">
        <f>D24*10%</f>
        <v>267</v>
      </c>
      <c r="I24" s="19">
        <f>D24+H24</f>
        <v>2937</v>
      </c>
      <c r="J24" s="15">
        <f t="shared" si="1"/>
        <v>5874</v>
      </c>
    </row>
    <row r="25" spans="1:10" ht="16.5" thickBot="1" x14ac:dyDescent="0.3">
      <c r="A25" s="35">
        <v>12</v>
      </c>
      <c r="B25" s="23" t="s">
        <v>25</v>
      </c>
      <c r="C25" s="17">
        <v>0.25</v>
      </c>
      <c r="D25" s="17">
        <v>6461</v>
      </c>
      <c r="E25" s="17">
        <f>D25*10%</f>
        <v>646.1</v>
      </c>
      <c r="F25" s="17">
        <f>D25+E25</f>
        <v>7107.1</v>
      </c>
      <c r="G25" s="17">
        <f t="shared" si="2"/>
        <v>2132.13</v>
      </c>
      <c r="H25" s="19"/>
      <c r="I25" s="19">
        <f>F25+G25</f>
        <v>9239.23</v>
      </c>
      <c r="J25" s="15">
        <f t="shared" si="1"/>
        <v>2309.8074999999999</v>
      </c>
    </row>
    <row r="26" spans="1:10" s="31" customFormat="1" ht="15.75" x14ac:dyDescent="0.25">
      <c r="A26" s="152"/>
      <c r="B26" s="154" t="s">
        <v>30</v>
      </c>
      <c r="C26" s="156">
        <f>SUM(C11:C25)</f>
        <v>9</v>
      </c>
      <c r="D26" s="171"/>
      <c r="E26" s="171"/>
      <c r="F26" s="143"/>
      <c r="G26" s="171"/>
      <c r="H26" s="171"/>
      <c r="I26" s="143"/>
      <c r="J26" s="171">
        <f>J11+J13+J15+J16+J17+J19+J20+J21+J22+J23+J24+J25</f>
        <v>48098.465000000004</v>
      </c>
    </row>
    <row r="27" spans="1:10" s="31" customFormat="1" ht="16.5" thickBot="1" x14ac:dyDescent="0.3">
      <c r="A27" s="153"/>
      <c r="B27" s="155"/>
      <c r="C27" s="157"/>
      <c r="D27" s="172"/>
      <c r="E27" s="172"/>
      <c r="F27" s="144"/>
      <c r="G27" s="172"/>
      <c r="H27" s="172"/>
      <c r="I27" s="144"/>
      <c r="J27" s="172"/>
    </row>
    <row r="28" spans="1:10" s="31" customFormat="1" x14ac:dyDescent="0.25">
      <c r="A28"/>
      <c r="B28" s="34"/>
      <c r="C28"/>
      <c r="D28"/>
      <c r="E28"/>
      <c r="F28"/>
      <c r="G28"/>
      <c r="H28"/>
      <c r="I28"/>
      <c r="J28"/>
    </row>
    <row r="29" spans="1:10" s="132" customFormat="1" ht="17.25" customHeight="1" x14ac:dyDescent="0.25">
      <c r="B29" s="131" t="s">
        <v>182</v>
      </c>
      <c r="C29" s="131"/>
      <c r="D29" s="131"/>
      <c r="E29" s="131"/>
      <c r="F29" s="131" t="s">
        <v>193</v>
      </c>
      <c r="G29" s="131"/>
    </row>
    <row r="30" spans="1:10" s="132" customFormat="1" x14ac:dyDescent="0.25">
      <c r="B30" s="131" t="s">
        <v>183</v>
      </c>
      <c r="C30" s="131"/>
      <c r="D30" s="131"/>
      <c r="E30" s="131"/>
      <c r="F30" s="131" t="s">
        <v>184</v>
      </c>
      <c r="G30" s="131"/>
    </row>
    <row r="31" spans="1:10" s="132" customFormat="1" x14ac:dyDescent="0.25">
      <c r="B31" s="131" t="s">
        <v>185</v>
      </c>
      <c r="C31" s="131"/>
      <c r="D31" s="131"/>
      <c r="E31" s="131"/>
      <c r="F31" s="131"/>
      <c r="G31" s="131"/>
    </row>
    <row r="32" spans="1:10" x14ac:dyDescent="0.25">
      <c r="A32" s="31"/>
      <c r="B32" s="31"/>
      <c r="C32" s="31"/>
      <c r="D32" s="31"/>
      <c r="E32" s="31"/>
      <c r="F32" s="31"/>
      <c r="G32" s="31"/>
      <c r="H32" s="31"/>
      <c r="I32" s="31"/>
      <c r="J32" s="31"/>
    </row>
    <row r="33" spans="1:10" x14ac:dyDescent="0.25">
      <c r="A33" s="31"/>
      <c r="B33" s="31"/>
      <c r="C33" s="31"/>
      <c r="D33" s="31"/>
      <c r="E33" s="31"/>
      <c r="F33" s="31"/>
      <c r="G33" s="31"/>
      <c r="H33" s="31"/>
      <c r="I33" s="31"/>
      <c r="J33" s="31"/>
    </row>
    <row r="34" spans="1:10" x14ac:dyDescent="0.25">
      <c r="A34" s="31"/>
      <c r="B34" s="31"/>
      <c r="C34" s="31"/>
      <c r="D34" s="31"/>
      <c r="E34" s="31"/>
      <c r="F34" s="31"/>
      <c r="G34" s="31"/>
      <c r="H34" s="31"/>
      <c r="I34" s="31"/>
      <c r="J34" s="31"/>
    </row>
    <row r="35" spans="1:10" x14ac:dyDescent="0.25">
      <c r="A35" s="9"/>
      <c r="B35" s="9"/>
      <c r="C35" s="9"/>
      <c r="D35" s="9"/>
      <c r="E35" s="9"/>
    </row>
    <row r="36" spans="1:10" x14ac:dyDescent="0.25">
      <c r="A36" s="9"/>
      <c r="B36" s="9"/>
      <c r="C36" s="9"/>
      <c r="D36" s="9"/>
      <c r="E36" s="9"/>
    </row>
  </sheetData>
  <mergeCells count="32">
    <mergeCell ref="G26:G27"/>
    <mergeCell ref="H26:H27"/>
    <mergeCell ref="J26:J27"/>
    <mergeCell ref="A17:A18"/>
    <mergeCell ref="C17:C18"/>
    <mergeCell ref="D17:D18"/>
    <mergeCell ref="E17:E18"/>
    <mergeCell ref="F17:F18"/>
    <mergeCell ref="G17:G18"/>
    <mergeCell ref="A26:A27"/>
    <mergeCell ref="B26:B27"/>
    <mergeCell ref="C26:C27"/>
    <mergeCell ref="D26:D27"/>
    <mergeCell ref="E26:E27"/>
    <mergeCell ref="H17:H18"/>
    <mergeCell ref="I17:I18"/>
    <mergeCell ref="J17:J18"/>
    <mergeCell ref="H9:H10"/>
    <mergeCell ref="J9:J10"/>
    <mergeCell ref="B12:B14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F9:F10"/>
    <mergeCell ref="I9:I10"/>
  </mergeCells>
  <pageMargins left="0.7" right="0.7" top="0.75" bottom="0.75" header="0.3" footer="0.3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36</vt:i4>
      </vt:variant>
    </vt:vector>
  </HeadingPairs>
  <TitlesOfParts>
    <vt:vector size="36" baseType="lpstr">
      <vt:lpstr>антон</vt:lpstr>
      <vt:lpstr>буки</vt:lpstr>
      <vt:lpstr>гороб</vt:lpstr>
      <vt:lpstr>дулицьк</vt:lpstr>
      <vt:lpstr>кривош</vt:lpstr>
      <vt:lpstr>Самгород</vt:lpstr>
      <vt:lpstr>оріх</vt:lpstr>
      <vt:lpstr>шамраївський</vt:lpstr>
      <vt:lpstr>руда</vt:lpstr>
      <vt:lpstr>пустовар</vt:lpstr>
      <vt:lpstr>№1</vt:lpstr>
      <vt:lpstr>ліцей №2</vt:lpstr>
      <vt:lpstr>№3</vt:lpstr>
      <vt:lpstr>"Перспектива"</vt:lpstr>
      <vt:lpstr>ліцей</vt:lpstr>
      <vt:lpstr>№5</vt:lpstr>
      <vt:lpstr>К.Греб</vt:lpstr>
      <vt:lpstr>Шапіїв</vt:lpstr>
      <vt:lpstr>Тхорів</vt:lpstr>
      <vt:lpstr>Чубин</vt:lpstr>
      <vt:lpstr>Рогіз</vt:lpstr>
      <vt:lpstr>М.Лис</vt:lpstr>
      <vt:lpstr>ЗДО №1</vt:lpstr>
      <vt:lpstr>ЗДО №2</vt:lpstr>
      <vt:lpstr>ЗДО №3</vt:lpstr>
      <vt:lpstr>ЗДО №5</vt:lpstr>
      <vt:lpstr>ЗДО №6</vt:lpstr>
      <vt:lpstr>ЗДО Руда</vt:lpstr>
      <vt:lpstr>цетр.розвитку</vt:lpstr>
      <vt:lpstr>інклюз.цен</vt:lpstr>
      <vt:lpstr>ц.б.</vt:lpstr>
      <vt:lpstr>Група ц.гос</vt:lpstr>
      <vt:lpstr>лог</vt:lpstr>
      <vt:lpstr>ДЮСШ</vt:lpstr>
      <vt:lpstr>РЦДЮТ</vt:lpstr>
      <vt:lpstr>Д.Б.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2021-11-17T10:36:12Z</cp:lastPrinted>
  <dcterms:created xsi:type="dcterms:W3CDTF">2021-05-13T08:28:20Z</dcterms:created>
  <dcterms:modified xsi:type="dcterms:W3CDTF">2021-11-19T12:56:45Z</dcterms:modified>
</cp:coreProperties>
</file>