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k-pk\Desktop\Рішення виконкому\2023 рік\ІІІ квартал 2023 року\"/>
    </mc:Choice>
  </mc:AlternateContent>
  <bookViews>
    <workbookView xWindow="360" yWindow="120" windowWidth="15260" windowHeight="61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07" i="1" l="1"/>
  <c r="E107" i="1"/>
  <c r="F107" i="1"/>
  <c r="C107" i="1"/>
  <c r="H123" i="1" l="1"/>
  <c r="H122" i="1"/>
  <c r="H119" i="1"/>
  <c r="H120" i="1"/>
  <c r="H121" i="1"/>
  <c r="G119" i="1"/>
  <c r="G120" i="1"/>
  <c r="H109" i="1"/>
  <c r="G109" i="1"/>
  <c r="G110" i="1"/>
  <c r="D99" i="1"/>
  <c r="E99" i="1"/>
  <c r="F99" i="1"/>
  <c r="C99" i="1"/>
  <c r="G106" i="1"/>
  <c r="H106" i="1"/>
  <c r="F84" i="1"/>
  <c r="D68" i="1"/>
  <c r="E68" i="1"/>
  <c r="F68" i="1"/>
  <c r="C68" i="1"/>
  <c r="G73" i="1"/>
  <c r="H73" i="1"/>
  <c r="D27" i="1"/>
  <c r="E27" i="1"/>
  <c r="F27" i="1"/>
  <c r="C27" i="1"/>
  <c r="G41" i="1"/>
  <c r="H41" i="1"/>
  <c r="H140" i="1" l="1"/>
  <c r="G140" i="1"/>
  <c r="E139" i="1"/>
  <c r="F139" i="1"/>
  <c r="D139" i="1"/>
  <c r="G135" i="1"/>
  <c r="H135" i="1"/>
  <c r="H129" i="1"/>
  <c r="H130" i="1"/>
  <c r="G129" i="1"/>
  <c r="G130" i="1"/>
  <c r="H111" i="1"/>
  <c r="G111" i="1"/>
  <c r="D77" i="1" l="1"/>
  <c r="E77" i="1"/>
  <c r="F77" i="1"/>
  <c r="C77" i="1"/>
  <c r="G79" i="1"/>
  <c r="G80" i="1"/>
  <c r="G81" i="1"/>
  <c r="G82" i="1"/>
  <c r="D57" i="1"/>
  <c r="E57" i="1"/>
  <c r="F57" i="1"/>
  <c r="C57" i="1"/>
  <c r="G66" i="1"/>
  <c r="H66" i="1"/>
  <c r="E43" i="1" l="1"/>
  <c r="F43" i="1"/>
  <c r="D43" i="1"/>
  <c r="G50" i="1"/>
  <c r="G136" i="1" l="1"/>
  <c r="H136" i="1"/>
  <c r="H108" i="1"/>
  <c r="H112" i="1"/>
  <c r="G108" i="1"/>
  <c r="G112" i="1"/>
  <c r="H116" i="1"/>
  <c r="G105" i="1"/>
  <c r="H105" i="1"/>
  <c r="D113" i="1" l="1"/>
  <c r="E113" i="1"/>
  <c r="F113" i="1"/>
  <c r="C113" i="1"/>
  <c r="D88" i="1"/>
  <c r="E88" i="1"/>
  <c r="F88" i="1"/>
  <c r="C88" i="1"/>
  <c r="G116" i="1"/>
  <c r="H98" i="1"/>
  <c r="G91" i="1"/>
  <c r="G88" i="1" l="1"/>
  <c r="H88" i="1"/>
  <c r="G98" i="1"/>
  <c r="H90" i="1"/>
  <c r="G90" i="1"/>
  <c r="D14" i="1"/>
  <c r="E14" i="1"/>
  <c r="F14" i="1"/>
  <c r="C14" i="1"/>
  <c r="G83" i="1"/>
  <c r="G76" i="1"/>
  <c r="H76" i="1"/>
  <c r="H69" i="1"/>
  <c r="G69" i="1"/>
  <c r="G64" i="1"/>
  <c r="H64" i="1"/>
  <c r="H53" i="1"/>
  <c r="H55" i="1"/>
  <c r="G55" i="1"/>
  <c r="G22" i="1"/>
  <c r="G23" i="1"/>
  <c r="G24" i="1"/>
  <c r="G25" i="1"/>
  <c r="G20" i="1"/>
  <c r="G21" i="1"/>
  <c r="H19" i="1"/>
  <c r="G19" i="1"/>
  <c r="C43" i="1" l="1"/>
  <c r="H89" i="1" l="1"/>
  <c r="H92" i="1"/>
  <c r="H94" i="1"/>
  <c r="H95" i="1"/>
  <c r="H96" i="1"/>
  <c r="H97" i="1"/>
  <c r="H100" i="1"/>
  <c r="H101" i="1"/>
  <c r="H102" i="1"/>
  <c r="H103" i="1"/>
  <c r="H104" i="1"/>
  <c r="H114" i="1"/>
  <c r="H115" i="1"/>
  <c r="H117" i="1"/>
  <c r="H124" i="1"/>
  <c r="H125" i="1"/>
  <c r="H126" i="1"/>
  <c r="H127" i="1"/>
  <c r="H128" i="1"/>
  <c r="H131" i="1"/>
  <c r="H132" i="1"/>
  <c r="H133" i="1"/>
  <c r="H134" i="1"/>
  <c r="H137" i="1"/>
  <c r="H138" i="1"/>
  <c r="H141" i="1"/>
  <c r="H142" i="1"/>
  <c r="G89" i="1"/>
  <c r="G92" i="1"/>
  <c r="G93" i="1"/>
  <c r="G94" i="1"/>
  <c r="G95" i="1"/>
  <c r="G96" i="1"/>
  <c r="G97" i="1"/>
  <c r="G100" i="1"/>
  <c r="G101" i="1"/>
  <c r="G102" i="1"/>
  <c r="G103" i="1"/>
  <c r="G104" i="1"/>
  <c r="G114" i="1"/>
  <c r="G115" i="1"/>
  <c r="G117" i="1"/>
  <c r="G124" i="1"/>
  <c r="G125" i="1"/>
  <c r="G126" i="1"/>
  <c r="G127" i="1"/>
  <c r="G128" i="1"/>
  <c r="G131" i="1"/>
  <c r="G132" i="1"/>
  <c r="G133" i="1"/>
  <c r="G134" i="1"/>
  <c r="G137" i="1"/>
  <c r="G138" i="1"/>
  <c r="G141" i="1"/>
  <c r="G142" i="1"/>
  <c r="H113" i="1" l="1"/>
  <c r="E118" i="1" l="1"/>
  <c r="E143" i="1" s="1"/>
  <c r="D118" i="1" l="1"/>
  <c r="D143" i="1" s="1"/>
  <c r="G113" i="1"/>
  <c r="G99" i="1" l="1"/>
  <c r="G54" i="1" l="1"/>
  <c r="G53" i="1"/>
  <c r="G37" i="1"/>
  <c r="H37" i="1"/>
  <c r="G33" i="1"/>
  <c r="H33" i="1"/>
  <c r="F118" i="1" l="1"/>
  <c r="F143" i="1" s="1"/>
  <c r="C118" i="1"/>
  <c r="C143" i="1" s="1"/>
  <c r="H99" i="1"/>
  <c r="H70" i="1"/>
  <c r="H71" i="1"/>
  <c r="H72" i="1"/>
  <c r="H74" i="1"/>
  <c r="H75" i="1"/>
  <c r="G70" i="1"/>
  <c r="G71" i="1"/>
  <c r="G72" i="1"/>
  <c r="G74" i="1"/>
  <c r="G75" i="1"/>
  <c r="G52" i="1"/>
  <c r="G46" i="1"/>
  <c r="G40" i="1"/>
  <c r="H40" i="1"/>
  <c r="G39" i="1"/>
  <c r="H39" i="1"/>
  <c r="G38" i="1"/>
  <c r="H38" i="1"/>
  <c r="H44" i="1"/>
  <c r="H45" i="1"/>
  <c r="H47" i="1"/>
  <c r="G44" i="1"/>
  <c r="G45" i="1"/>
  <c r="G47" i="1"/>
  <c r="G35" i="1"/>
  <c r="H35" i="1"/>
  <c r="G87" i="1"/>
  <c r="H15" i="1"/>
  <c r="H16" i="1"/>
  <c r="H17" i="1"/>
  <c r="H18" i="1"/>
  <c r="H20" i="1"/>
  <c r="H28" i="1"/>
  <c r="H29" i="1"/>
  <c r="H30" i="1"/>
  <c r="H31" i="1"/>
  <c r="H32" i="1"/>
  <c r="H34" i="1"/>
  <c r="H36" i="1"/>
  <c r="H42" i="1"/>
  <c r="H49" i="1"/>
  <c r="H56" i="1"/>
  <c r="H58" i="1"/>
  <c r="H60" i="1"/>
  <c r="H61" i="1"/>
  <c r="H62" i="1"/>
  <c r="H63" i="1"/>
  <c r="H65" i="1"/>
  <c r="H67" i="1"/>
  <c r="G15" i="1"/>
  <c r="G16" i="1"/>
  <c r="G17" i="1"/>
  <c r="G18" i="1"/>
  <c r="G28" i="1"/>
  <c r="G29" i="1"/>
  <c r="G30" i="1"/>
  <c r="G31" i="1"/>
  <c r="G32" i="1"/>
  <c r="G34" i="1"/>
  <c r="G36" i="1"/>
  <c r="G42" i="1"/>
  <c r="G48" i="1"/>
  <c r="G49" i="1"/>
  <c r="G51" i="1"/>
  <c r="G56" i="1"/>
  <c r="G58" i="1"/>
  <c r="G60" i="1"/>
  <c r="G61" i="1"/>
  <c r="G62" i="1"/>
  <c r="G63" i="1"/>
  <c r="G65" i="1"/>
  <c r="G67" i="1"/>
  <c r="G78" i="1"/>
  <c r="C139" i="1"/>
  <c r="D86" i="1"/>
  <c r="F86" i="1"/>
  <c r="C86" i="1"/>
  <c r="G143" i="1" l="1"/>
  <c r="H143" i="1"/>
  <c r="G139" i="1"/>
  <c r="H139" i="1"/>
  <c r="H118" i="1"/>
  <c r="G118" i="1"/>
  <c r="H107" i="1"/>
  <c r="G107" i="1"/>
  <c r="E84" i="1"/>
  <c r="D84" i="1"/>
  <c r="C84" i="1"/>
  <c r="H68" i="1"/>
  <c r="G68" i="1"/>
  <c r="G86" i="1"/>
  <c r="H57" i="1"/>
  <c r="G77" i="1"/>
  <c r="H14" i="1"/>
  <c r="G57" i="1"/>
  <c r="G43" i="1"/>
  <c r="H43" i="1"/>
  <c r="H27" i="1"/>
  <c r="G27" i="1"/>
  <c r="G14" i="1"/>
  <c r="H84" i="1" l="1"/>
  <c r="G84" i="1"/>
</calcChain>
</file>

<file path=xl/sharedStrings.xml><?xml version="1.0" encoding="utf-8"?>
<sst xmlns="http://schemas.openxmlformats.org/spreadsheetml/2006/main" count="237" uniqueCount="170">
  <si>
    <t>01</t>
  </si>
  <si>
    <t>Сквирська районна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</si>
  <si>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</si>
  <si>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</si>
  <si>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</si>
  <si>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</si>
  <si>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</si>
  <si>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</si>
  <si>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0213050</t>
  </si>
  <si>
    <t>Пільгове медичне обслуговування осіб, які постраждали внаслідок Чорнобильської катастрофи</t>
  </si>
  <si>
    <t>Інші заходи та заклади молодіжної політики</t>
  </si>
  <si>
    <t>0218220</t>
  </si>
  <si>
    <t>Заходи та роботи з мобілізаційної підготовки місцевого значення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</si>
  <si>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</si>
  <si>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</si>
  <si>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</si>
  <si>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Надання дошкільної освіти</t>
  </si>
  <si>
    <t>Надання позашкільної освіти позашкільними закладами освіти, заходи із позашкільної роботи з дітьми</t>
  </si>
  <si>
    <t>Забезпечення діяльності інших закладів у сфері освіти</t>
  </si>
  <si>
    <t>Утримання та навчально-тренувальна робота комунальних дитячо-юнацьких спортивних шкіл</t>
  </si>
  <si>
    <t>08</t>
  </si>
  <si>
    <t>0813033</t>
  </si>
  <si>
    <t>Компенсаційні виплати на пільговий проїзд автомобільним транспортом окремим категоріям громадян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</si>
  <si>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</si>
  <si>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у сфері соціального захисту і соціального забезпечення</t>
  </si>
  <si>
    <t>10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</si>
  <si>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</si>
  <si>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</si>
  <si>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</si>
  <si>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</si>
  <si>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Проведення навчально-тренувальних зборів і змагань з олімпійських видів спорту</t>
  </si>
  <si>
    <t>37</t>
  </si>
  <si>
    <t>3719510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</si>
  <si>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</si>
  <si>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3719770</t>
  </si>
  <si>
    <t>Інші субвенції з місцевого бюджету</t>
  </si>
  <si>
    <t xml:space="preserve"> </t>
  </si>
  <si>
    <t>Додаток 2</t>
  </si>
  <si>
    <t>(грн)</t>
  </si>
  <si>
    <t>Найменування</t>
  </si>
  <si>
    <t>Код тимчасової програмної класифікації видатків</t>
  </si>
  <si>
    <t>Планові показники</t>
  </si>
  <si>
    <t>Виконання у відсотках до: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</si>
  <si>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</si>
  <si>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0813221</t>
  </si>
  <si>
    <t>Виконано за звітний період</t>
  </si>
  <si>
    <t>Інші програми та заходи у сфері освіти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</si>
  <si>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</si>
  <si>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зв"язку</t>
  </si>
  <si>
    <t>Реверсна дотація</t>
  </si>
  <si>
    <t>0150</t>
  </si>
  <si>
    <t>0180</t>
  </si>
  <si>
    <t>Сквирська міська рада</t>
  </si>
  <si>
    <t>ЗАГАЛЬНИЙ ФОНД</t>
  </si>
  <si>
    <t>2010</t>
  </si>
  <si>
    <t>2111</t>
  </si>
  <si>
    <t>7130</t>
  </si>
  <si>
    <t>Здійснення заходів із землеустрою</t>
  </si>
  <si>
    <t>Відділ освіти Сквирської міської ради</t>
  </si>
  <si>
    <t>1010</t>
  </si>
  <si>
    <t>Надання загальної середньої освіти закладами загальної середньої освіти</t>
  </si>
  <si>
    <t>1021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</si>
  <si>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</si>
  <si>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</si>
  <si>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1031</t>
  </si>
  <si>
    <t>1034</t>
  </si>
  <si>
    <t>1070</t>
  </si>
  <si>
    <t>1141</t>
  </si>
  <si>
    <t>1142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</si>
  <si>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</si>
  <si>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</si>
  <si>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</si>
  <si>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</si>
  <si>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</si>
  <si>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</si>
  <si>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5031</t>
  </si>
  <si>
    <t>Відділ праці, соціального захисту та соціального забезпечення Сквирської міської ради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</si>
  <si>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</si>
  <si>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Відділ культури, молоді і спорту Сквирської міської ради</t>
  </si>
  <si>
    <t>Надання спеціальної освіти мистецькими школами</t>
  </si>
  <si>
    <t>Відділ капітального будівництва, комунальної власності та єитлово-комунального господарства Сквирської міської ради</t>
  </si>
  <si>
    <t>Забезпечення збору та вивезення сміття і відходів</t>
  </si>
  <si>
    <t>Організація благоустрою населених пунктів</t>
  </si>
  <si>
    <t>Відшкодування різниці між розміром ціни (тарифу) на житлово-комунальні послуги, що затвержувалися або погоджувалися рішенням місцевого органу виконавчої влади та органу місцевого самоврядування, та розміром економічного обгрунтованих витрат на їх виробництво (надання)</t>
  </si>
  <si>
    <t>Інша діяльність у сфері житлово-комунального господарства</t>
  </si>
  <si>
    <t>Резервний фонд місцевого бюджету</t>
  </si>
  <si>
    <t>ВСЬОГО</t>
  </si>
  <si>
    <t>СПЕЦІАЛЬНИЙ ФОНД</t>
  </si>
  <si>
    <t>6040</t>
  </si>
  <si>
    <t>7370</t>
  </si>
  <si>
    <t>7461</t>
  </si>
  <si>
    <t>8340</t>
  </si>
  <si>
    <t>Заходи, пов"язані з поліпшенням питної води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</si>
  <si>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</si>
  <si>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</si>
  <si>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Природоохоронні заходи за рахунок цільових фондів</t>
  </si>
  <si>
    <t>3104</t>
  </si>
  <si>
    <t>1080</t>
  </si>
  <si>
    <t>12</t>
  </si>
  <si>
    <t>6030</t>
  </si>
  <si>
    <t>7321</t>
  </si>
  <si>
    <t>Будівництво освітніх установ та закладів</t>
  </si>
  <si>
    <t>7324</t>
  </si>
  <si>
    <t>Будівництво установ та закладів культури</t>
  </si>
  <si>
    <t>9750</t>
  </si>
  <si>
    <t>Субвенція з місцевого бюджету на співфінансування інвестиційних проектів</t>
  </si>
  <si>
    <t xml:space="preserve">Фінансове управління Сквирської міської ради  </t>
  </si>
  <si>
    <t>Відділ капітального будівництва, комунальної власності та житлово-комунального господарства Сквирської міської ради</t>
  </si>
  <si>
    <t>Заходи із запобігання та ліквідації надзвичайних ситуацій та наслідків стихійного лиха</t>
  </si>
  <si>
    <t>1061</t>
  </si>
  <si>
    <t>1151</t>
  </si>
  <si>
    <t>Забезпечення діяльності інклюзивно-ресурсних центрів за рахунок коштів місцевого бюджету</t>
  </si>
  <si>
    <t xml:space="preserve">Надання соціальних гарантій фізичним особам, які надають соціальні послуги громадянам похилого віку, сосбам з інвалідністю, дітям з інвалідністю, хворим, які не здатні до самообслуговування і потребують </t>
  </si>
  <si>
    <t>Видатки пов"язані з наданням підтримки внутрішньо переміщеним та/або евакуйованим особам у зв"язку із введеннм воєнного стану</t>
  </si>
  <si>
    <t>7350</t>
  </si>
  <si>
    <t>Розроблення схем планування та забудови територій (містобудівної документації)</t>
  </si>
  <si>
    <t>7322</t>
  </si>
  <si>
    <t>Будівництво мндичних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</si>
  <si>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</si>
  <si>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</si>
  <si>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</si>
  <si>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Будівництво інших обєктів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</si>
  <si>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</si>
  <si>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</si>
  <si>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8330</t>
  </si>
  <si>
    <t>Інша діяльність у сфері екології та охорони природних ресурсів</t>
  </si>
  <si>
    <t>4030</t>
  </si>
  <si>
    <t>4060</t>
  </si>
  <si>
    <t>Затверджено розписом на 2023 рік</t>
  </si>
  <si>
    <t>Затверджено розписом на 2023 рік з урахування внесених змін</t>
  </si>
  <si>
    <t>затверджено розписом на 2023 рік з урахування внесених змін</t>
  </si>
  <si>
    <t>Забезпечення діяльності інших закладів у сфері соціального захисту і соціального забезпечення</t>
  </si>
  <si>
    <t>Інші заходи в галузі культури і мистецтва</t>
  </si>
  <si>
    <t>2152</t>
  </si>
  <si>
    <t>Інші програми та заходи у сфері охорони здоров"я</t>
  </si>
  <si>
    <t>8110</t>
  </si>
  <si>
    <t>Членські внески до асоціацій органів місцевого самоврядування</t>
  </si>
  <si>
    <t>Організація та проведення громадських робіт</t>
  </si>
  <si>
    <t>Інші заходи, пов"язані з економічною класифікацією</t>
  </si>
  <si>
    <t>3242</t>
  </si>
  <si>
    <t>8240</t>
  </si>
  <si>
    <t>Заходи та роботи з територіальної оборони</t>
  </si>
  <si>
    <t>3241</t>
  </si>
  <si>
    <t>4040</t>
  </si>
  <si>
    <t>7220</t>
  </si>
  <si>
    <t>Газифікація населених пунктів</t>
  </si>
  <si>
    <t>7670</t>
  </si>
  <si>
    <t>Внески до статутного капіталу суб"єктів господарювання</t>
  </si>
  <si>
    <t>9800</t>
  </si>
  <si>
    <t>Заходи державної політики з питань дітей та їх соціального захисту</t>
  </si>
  <si>
    <t>Виконання окремих заходів з реалізації соціального проекту "Активні парки-локації здорової України"</t>
  </si>
  <si>
    <t>Інші дотації з місцевого бюджету</t>
  </si>
  <si>
    <t>3223</t>
  </si>
  <si>
    <t>Грошова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 соціального захисту», для осіб з інвалідністю І-ІІ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 частини другої статті 7 Закону України «Про статус ветеранів війни, гарантії їх соціального захисту», та які потребують поліпшення житлових умов за рахунок відповідної субвенції з державного бюджету</t>
  </si>
  <si>
    <t>7640</t>
  </si>
  <si>
    <t>Заходи з енергозбереження</t>
  </si>
  <si>
    <t>9770</t>
  </si>
  <si>
    <t>"Про виконання бюджету Сквирської міської територіальної громади за 9 місяців 2023 року"</t>
  </si>
  <si>
    <t>Затверджено розписом на 9 місяців 2023 року з урахування внесених змін</t>
  </si>
  <si>
    <t>затверджено розписом на 9 місяців 2023 року з урахування внесених змін</t>
  </si>
  <si>
    <t>Виконання видаткової частини бюджету Сквирської міської територіальної громади за 9 місяців 2023 року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</si>
  <si>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</si>
  <si>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</si>
  <si>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</si>
  <si>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«Про статус ветеранів війни, гарантії їх соціального захисту»,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</si>
  <si>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Надання загальної середньої освіти закладами загальної середньої освіти за рахунок коштів місцевого бюджету</t>
  </si>
  <si>
    <t xml:space="preserve">до рішення виконавчого комітету Сквирської міської ради </t>
  </si>
  <si>
    <t>від 17 жовтня 2023 року №0__/__</t>
  </si>
  <si>
    <t>Ірина КРУКІВСЬКА</t>
  </si>
  <si>
    <t>Начальниця фінансового управління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</si>
</sst>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"/>
    <numFmt numFmtId="165" formatCode="0.0"/>
    <numFmt numFmtId="166" formatCode="#0.00"/>
  </numFmts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6" fontId="5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9" fontId="5" fillId="2" borderId="1" xfId="0" quotePrefix="1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tabSelected="1" topLeftCell="A146" workbookViewId="0">
      <selection activeCell="B149" sqref="B149"/>
    </sheetView>
  </sheetViews>
  <sheetFormatPr defaultRowHeight="13" x14ac:dyDescent="0.3"/>
  <cols>
    <col min="1" max="1" width="18" customWidth="1"/>
    <col min="2" max="2" width="50.69921875" customWidth="1"/>
    <col min="3" max="3" width="17.296875" customWidth="1"/>
    <col min="4" max="5" width="17.3984375" customWidth="1"/>
    <col min="6" max="6" width="15.69921875" customWidth="1"/>
    <col min="7" max="7" width="17.59765625" customWidth="1"/>
    <col min="8" max="8" width="19.3984375" customWidth="1"/>
  </cols>
  <sheetData>
    <row r="1" spans="1:8" ht="18" x14ac:dyDescent="0.4">
      <c r="G1" s="40" t="s">
        <v>37</v>
      </c>
      <c r="H1" s="40"/>
    </row>
    <row r="2" spans="1:8" ht="18" x14ac:dyDescent="0.4">
      <c r="D2" s="48" t="s">
        <v>166</v>
      </c>
      <c r="E2" s="48"/>
      <c r="F2" s="48"/>
      <c r="G2" s="48"/>
      <c r="H2" s="48"/>
    </row>
    <row r="3" spans="1:8" ht="18" x14ac:dyDescent="0.4">
      <c r="D3" s="48" t="s">
        <v>167</v>
      </c>
      <c r="E3" s="48"/>
      <c r="F3" s="48"/>
      <c r="G3" s="48"/>
      <c r="H3" s="48"/>
    </row>
    <row r="4" spans="1:8" ht="38.25" customHeight="1" x14ac:dyDescent="0.4">
      <c r="D4" s="49" t="s">
        <v>157</v>
      </c>
      <c r="E4" s="49"/>
      <c r="F4" s="49"/>
      <c r="G4" s="49"/>
      <c r="H4" s="49"/>
    </row>
    <row r="5" spans="1:8" ht="17.5" x14ac:dyDescent="0.35">
      <c r="G5" s="23"/>
      <c r="H5" s="23"/>
    </row>
    <row r="6" spans="1:8" ht="17.5" x14ac:dyDescent="0.35">
      <c r="A6" s="56" t="s">
        <v>160</v>
      </c>
      <c r="B6" s="56"/>
      <c r="C6" s="56"/>
      <c r="D6" s="56"/>
      <c r="E6" s="56"/>
      <c r="F6" s="56"/>
      <c r="G6" s="56"/>
      <c r="H6" s="56"/>
    </row>
    <row r="7" spans="1:8" ht="17.5" x14ac:dyDescent="0.35">
      <c r="A7" s="2"/>
      <c r="B7" s="2"/>
      <c r="C7" s="2"/>
      <c r="D7" s="2"/>
      <c r="E7" s="18"/>
      <c r="F7" s="2"/>
      <c r="G7" s="2"/>
      <c r="H7" s="2"/>
    </row>
    <row r="8" spans="1:8" hidden="1" x14ac:dyDescent="0.3">
      <c r="A8" s="55"/>
      <c r="B8" s="55"/>
      <c r="C8" s="55"/>
      <c r="D8" s="55"/>
      <c r="E8" s="55"/>
      <c r="F8" s="55"/>
    </row>
    <row r="9" spans="1:8" ht="14" x14ac:dyDescent="0.3">
      <c r="H9" s="3" t="s">
        <v>38</v>
      </c>
    </row>
    <row r="10" spans="1:8" ht="18.75" customHeight="1" x14ac:dyDescent="0.35">
      <c r="A10" s="41" t="s">
        <v>40</v>
      </c>
      <c r="B10" s="41" t="s">
        <v>39</v>
      </c>
      <c r="C10" s="45" t="s">
        <v>41</v>
      </c>
      <c r="D10" s="46"/>
      <c r="E10" s="47"/>
      <c r="F10" s="41" t="s">
        <v>45</v>
      </c>
      <c r="G10" s="43" t="s">
        <v>42</v>
      </c>
      <c r="H10" s="44"/>
    </row>
    <row r="11" spans="1:8" s="1" customFormat="1" ht="117.5" customHeight="1" x14ac:dyDescent="0.3">
      <c r="A11" s="42"/>
      <c r="B11" s="42"/>
      <c r="C11" s="8" t="s">
        <v>128</v>
      </c>
      <c r="D11" s="8" t="s">
        <v>129</v>
      </c>
      <c r="E11" s="8" t="s">
        <v>158</v>
      </c>
      <c r="F11" s="42"/>
      <c r="G11" s="8" t="s">
        <v>130</v>
      </c>
      <c r="H11" s="8" t="s">
        <v>159</v>
      </c>
    </row>
    <row r="12" spans="1:8" s="34" customFormat="1" ht="15.5" x14ac:dyDescent="0.35">
      <c r="A12" s="33">
        <v>1</v>
      </c>
      <c r="B12" s="3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</row>
    <row r="13" spans="1:8" s="34" customFormat="1" ht="15.5" x14ac:dyDescent="0.35">
      <c r="A13" s="52" t="s">
        <v>53</v>
      </c>
      <c r="B13" s="53"/>
      <c r="C13" s="53"/>
      <c r="D13" s="53"/>
      <c r="E13" s="53"/>
      <c r="F13" s="53"/>
      <c r="G13" s="53"/>
      <c r="H13" s="54"/>
    </row>
    <row r="14" spans="1:8" s="36" customFormat="1" ht="15.5" x14ac:dyDescent="0.35">
      <c r="A14" s="4" t="s">
        <v>0</v>
      </c>
      <c r="B14" s="5" t="s">
        <v>52</v>
      </c>
      <c r="C14" s="20">
        <f>C15+C16+C17+C18+C19+C21+C26+C25</f>
        <v>51213500</v>
      </c>
      <c r="D14" s="20">
        <f>D15+D16+D17+D18+D19+D21+D26+D25</f>
        <v>55601050.259999998</v>
      </c>
      <c r="E14" s="20">
        <f t="shared" ref="E14:F14" si="0">E15+E16+E17+E18+E19+E21+E26+E25</f>
        <v>40982200.260000005</v>
      </c>
      <c r="F14" s="20">
        <f t="shared" si="0"/>
        <v>34624681.990000002</v>
      </c>
      <c r="G14" s="35">
        <f>F14/D14*100</f>
        <v>62.273431577441585</v>
      </c>
      <c r="H14" s="35">
        <f>F14/E14*100</f>
        <v>84.48712311767909</v>
      </c>
    </row>
    <row r="15" spans="1:8" s="31" customFormat="1" ht="75.5" customHeight="1" x14ac:dyDescent="0.35">
      <c r="A15" s="25" t="s">
        <v>50</v>
      </c>
      <c r="B15" s="7" t="s">
        <v>3</v>
      </c>
      <c r="C15" s="19">
        <v>35398500</v>
      </c>
      <c r="D15" s="19">
        <v>36628200.259999998</v>
      </c>
      <c r="E15" s="19">
        <v>28018350.260000002</v>
      </c>
      <c r="F15" s="19">
        <v>25578195.280000001</v>
      </c>
      <c r="G15" s="37">
        <f t="shared" ref="G15:G83" si="1">F15/D15*100</f>
        <v>69.831973993908719</v>
      </c>
      <c r="H15" s="37">
        <f t="shared" ref="H15:H76" si="2">F15/E15*100</f>
        <v>91.290868458148822</v>
      </c>
    </row>
    <row r="16" spans="1:8" s="31" customFormat="1" ht="15.5" x14ac:dyDescent="0.35">
      <c r="A16" s="25" t="s">
        <v>51</v>
      </c>
      <c r="B16" s="7" t="s">
        <v>4</v>
      </c>
      <c r="C16" s="19">
        <v>690000</v>
      </c>
      <c r="D16" s="19">
        <v>790000</v>
      </c>
      <c r="E16" s="19">
        <v>599700</v>
      </c>
      <c r="F16" s="19">
        <v>486677.11</v>
      </c>
      <c r="G16" s="37">
        <f t="shared" si="1"/>
        <v>61.604697468354431</v>
      </c>
      <c r="H16" s="37">
        <f t="shared" si="2"/>
        <v>81.153428380857093</v>
      </c>
    </row>
    <row r="17" spans="1:8" s="31" customFormat="1" ht="31" x14ac:dyDescent="0.35">
      <c r="A17" s="25" t="s">
        <v>54</v>
      </c>
      <c r="B17" s="7" t="s">
        <v>5</v>
      </c>
      <c r="C17" s="19">
        <v>8020000</v>
      </c>
      <c r="D17" s="19">
        <v>8977600</v>
      </c>
      <c r="E17" s="19">
        <v>5414000</v>
      </c>
      <c r="F17" s="19">
        <v>4592810.1500000004</v>
      </c>
      <c r="G17" s="37">
        <f t="shared" si="1"/>
        <v>51.158551840135459</v>
      </c>
      <c r="H17" s="37">
        <f t="shared" si="2"/>
        <v>84.83210472848171</v>
      </c>
    </row>
    <row r="18" spans="1:8" s="31" customFormat="1" ht="43" customHeight="1" x14ac:dyDescent="0.35">
      <c r="A18" s="25" t="s">
        <v>55</v>
      </c>
      <c r="B18" s="7" t="s">
        <v>6</v>
      </c>
      <c r="C18" s="19">
        <v>4495000</v>
      </c>
      <c r="D18" s="19">
        <v>5949660</v>
      </c>
      <c r="E18" s="19">
        <v>4746760</v>
      </c>
      <c r="F18" s="19">
        <v>2810409</v>
      </c>
      <c r="G18" s="37">
        <f t="shared" si="1"/>
        <v>47.236463932392773</v>
      </c>
      <c r="H18" s="37">
        <f t="shared" si="2"/>
        <v>59.206890594847849</v>
      </c>
    </row>
    <row r="19" spans="1:8" s="31" customFormat="1" ht="27.5" customHeight="1" x14ac:dyDescent="0.35">
      <c r="A19" s="25" t="s">
        <v>133</v>
      </c>
      <c r="B19" s="7" t="s">
        <v>134</v>
      </c>
      <c r="C19" s="19">
        <v>1810000</v>
      </c>
      <c r="D19" s="19">
        <v>1940000</v>
      </c>
      <c r="E19" s="19">
        <v>1367800</v>
      </c>
      <c r="F19" s="19">
        <v>1042300.45</v>
      </c>
      <c r="G19" s="37">
        <f t="shared" si="1"/>
        <v>53.72682731958762</v>
      </c>
      <c r="H19" s="37">
        <f t="shared" si="2"/>
        <v>76.202694107325627</v>
      </c>
    </row>
    <row r="20" spans="1:8" s="31" customFormat="1" ht="15.5" hidden="1" x14ac:dyDescent="0.35">
      <c r="A20" s="24"/>
      <c r="B20" s="7"/>
      <c r="C20" s="19"/>
      <c r="D20" s="19"/>
      <c r="E20" s="19"/>
      <c r="F20" s="19"/>
      <c r="G20" s="37" t="e">
        <f t="shared" si="1"/>
        <v>#DIV/0!</v>
      </c>
      <c r="H20" s="37" t="e">
        <f t="shared" si="2"/>
        <v>#DIV/0!</v>
      </c>
    </row>
    <row r="21" spans="1:8" s="31" customFormat="1" ht="15.5" x14ac:dyDescent="0.35">
      <c r="A21" s="25" t="s">
        <v>56</v>
      </c>
      <c r="B21" s="7" t="s">
        <v>57</v>
      </c>
      <c r="C21" s="19">
        <v>300000</v>
      </c>
      <c r="D21" s="19">
        <v>800000</v>
      </c>
      <c r="E21" s="19">
        <v>620000</v>
      </c>
      <c r="F21" s="19">
        <v>98700</v>
      </c>
      <c r="G21" s="37">
        <f t="shared" si="1"/>
        <v>12.3375</v>
      </c>
      <c r="H21" s="37">
        <v>0</v>
      </c>
    </row>
    <row r="22" spans="1:8" s="31" customFormat="1" ht="46.5" hidden="1" x14ac:dyDescent="0.35">
      <c r="A22" s="24" t="s">
        <v>8</v>
      </c>
      <c r="B22" s="7" t="s">
        <v>9</v>
      </c>
      <c r="C22" s="19"/>
      <c r="D22" s="19"/>
      <c r="E22" s="19"/>
      <c r="F22" s="19"/>
      <c r="G22" s="37" t="e">
        <f t="shared" si="1"/>
        <v>#DIV/0!</v>
      </c>
      <c r="H22" s="37">
        <v>0</v>
      </c>
    </row>
    <row r="23" spans="1:8" s="31" customFormat="1" ht="31" hidden="1" x14ac:dyDescent="0.35">
      <c r="A23" s="6" t="s">
        <v>11</v>
      </c>
      <c r="B23" s="7" t="s">
        <v>12</v>
      </c>
      <c r="C23" s="19"/>
      <c r="D23" s="19"/>
      <c r="E23" s="19"/>
      <c r="F23" s="19"/>
      <c r="G23" s="37" t="e">
        <f t="shared" si="1"/>
        <v>#DIV/0!</v>
      </c>
      <c r="H23" s="37">
        <v>0</v>
      </c>
    </row>
    <row r="24" spans="1:8" s="31" customFormat="1" ht="46.5" hidden="1" x14ac:dyDescent="0.35">
      <c r="A24" s="6" t="s">
        <v>13</v>
      </c>
      <c r="B24" s="7" t="s">
        <v>14</v>
      </c>
      <c r="C24" s="19"/>
      <c r="D24" s="19"/>
      <c r="E24" s="19"/>
      <c r="F24" s="19"/>
      <c r="G24" s="37" t="e">
        <f t="shared" si="1"/>
        <v>#DIV/0!</v>
      </c>
      <c r="H24" s="37">
        <v>0</v>
      </c>
    </row>
    <row r="25" spans="1:8" s="31" customFormat="1" ht="28.5" customHeight="1" x14ac:dyDescent="0.35">
      <c r="A25" s="6">
        <v>7680</v>
      </c>
      <c r="B25" s="7" t="s">
        <v>136</v>
      </c>
      <c r="C25" s="19">
        <v>0</v>
      </c>
      <c r="D25" s="19">
        <v>15590</v>
      </c>
      <c r="E25" s="19">
        <v>15590</v>
      </c>
      <c r="F25" s="19">
        <v>15590</v>
      </c>
      <c r="G25" s="37">
        <f t="shared" si="1"/>
        <v>100</v>
      </c>
      <c r="H25" s="37">
        <v>0</v>
      </c>
    </row>
    <row r="26" spans="1:8" s="31" customFormat="1" ht="35" customHeight="1" x14ac:dyDescent="0.35">
      <c r="A26" s="6">
        <v>8110</v>
      </c>
      <c r="B26" s="7" t="s">
        <v>108</v>
      </c>
      <c r="C26" s="19">
        <v>500000</v>
      </c>
      <c r="D26" s="19">
        <v>500000</v>
      </c>
      <c r="E26" s="19">
        <v>200000</v>
      </c>
      <c r="F26" s="19">
        <v>0</v>
      </c>
      <c r="G26" s="37">
        <v>0</v>
      </c>
      <c r="H26" s="37">
        <v>0</v>
      </c>
    </row>
    <row r="27" spans="1:8" s="36" customFormat="1" ht="15.5" x14ac:dyDescent="0.35">
      <c r="A27" s="4" t="s">
        <v>15</v>
      </c>
      <c r="B27" s="5" t="s">
        <v>58</v>
      </c>
      <c r="C27" s="20">
        <f>C28+C29+C30+C31+C32+C34+C35+C36+C38+C39+C40+C42+C33+C37+C41</f>
        <v>174298400</v>
      </c>
      <c r="D27" s="20">
        <f t="shared" ref="D27:F27" si="3">D28+D29+D30+D31+D32+D34+D35+D36+D38+D39+D40+D42+D33+D37+D41</f>
        <v>182153467.43000001</v>
      </c>
      <c r="E27" s="20">
        <f t="shared" si="3"/>
        <v>134890356.20999998</v>
      </c>
      <c r="F27" s="20">
        <f t="shared" si="3"/>
        <v>123891942.19000001</v>
      </c>
      <c r="G27" s="35">
        <f t="shared" si="1"/>
        <v>68.015143460066497</v>
      </c>
      <c r="H27" s="35">
        <f t="shared" si="2"/>
        <v>91.846404495457463</v>
      </c>
    </row>
    <row r="28" spans="1:8" s="31" customFormat="1" ht="15.5" x14ac:dyDescent="0.35">
      <c r="A28" s="25" t="s">
        <v>59</v>
      </c>
      <c r="B28" s="7" t="s">
        <v>16</v>
      </c>
      <c r="C28" s="19">
        <v>22892800</v>
      </c>
      <c r="D28" s="19">
        <v>24244000</v>
      </c>
      <c r="E28" s="19">
        <v>17392200</v>
      </c>
      <c r="F28" s="19">
        <v>15112341.25</v>
      </c>
      <c r="G28" s="37">
        <f t="shared" si="1"/>
        <v>62.334355923114991</v>
      </c>
      <c r="H28" s="37">
        <f t="shared" si="2"/>
        <v>86.891487275905291</v>
      </c>
    </row>
    <row r="29" spans="1:8" s="31" customFormat="1" ht="31" x14ac:dyDescent="0.35">
      <c r="A29" s="25" t="s">
        <v>61</v>
      </c>
      <c r="B29" s="7" t="s">
        <v>60</v>
      </c>
      <c r="C29" s="19">
        <v>53856200</v>
      </c>
      <c r="D29" s="19">
        <v>59575696.409999996</v>
      </c>
      <c r="E29" s="19">
        <v>42300609.189999998</v>
      </c>
      <c r="F29" s="19">
        <v>36504262.219999999</v>
      </c>
      <c r="G29" s="37">
        <f t="shared" si="1"/>
        <v>61.273748222391959</v>
      </c>
      <c r="H29" s="37">
        <f t="shared" si="2"/>
        <v>86.297249422662517</v>
      </c>
    </row>
    <row r="30" spans="1:8" s="31" customFormat="1" ht="46.5" hidden="1" x14ac:dyDescent="0.35">
      <c r="A30" s="25" t="s">
        <v>62</v>
      </c>
      <c r="B30" s="7" t="s">
        <v>63</v>
      </c>
      <c r="C30" s="19">
        <v>0</v>
      </c>
      <c r="D30" s="19">
        <v>0</v>
      </c>
      <c r="E30" s="19">
        <v>0</v>
      </c>
      <c r="F30" s="19">
        <v>0</v>
      </c>
      <c r="G30" s="37" t="e">
        <f t="shared" si="1"/>
        <v>#DIV/0!</v>
      </c>
      <c r="H30" s="37" t="e">
        <f t="shared" si="2"/>
        <v>#DIV/0!</v>
      </c>
    </row>
    <row r="31" spans="1:8" s="31" customFormat="1" ht="31" x14ac:dyDescent="0.35">
      <c r="A31" s="25" t="s">
        <v>64</v>
      </c>
      <c r="B31" s="7" t="s">
        <v>60</v>
      </c>
      <c r="C31" s="19">
        <v>82597900</v>
      </c>
      <c r="D31" s="19">
        <v>82597900</v>
      </c>
      <c r="E31" s="19">
        <v>63401400</v>
      </c>
      <c r="F31" s="19">
        <v>61627233.009999998</v>
      </c>
      <c r="G31" s="37">
        <f t="shared" si="1"/>
        <v>74.611137825537938</v>
      </c>
      <c r="H31" s="37">
        <f t="shared" si="2"/>
        <v>97.201691145621382</v>
      </c>
    </row>
    <row r="32" spans="1:8" s="31" customFormat="1" ht="46.5" hidden="1" x14ac:dyDescent="0.35">
      <c r="A32" s="25" t="s">
        <v>65</v>
      </c>
      <c r="B32" s="7" t="s">
        <v>63</v>
      </c>
      <c r="C32" s="19">
        <v>0</v>
      </c>
      <c r="D32" s="19">
        <v>0</v>
      </c>
      <c r="E32" s="19">
        <v>0</v>
      </c>
      <c r="F32" s="19">
        <v>0</v>
      </c>
      <c r="G32" s="37" t="e">
        <f t="shared" si="1"/>
        <v>#DIV/0!</v>
      </c>
      <c r="H32" s="37" t="e">
        <f t="shared" si="2"/>
        <v>#DIV/0!</v>
      </c>
    </row>
    <row r="33" spans="1:8" s="31" customFormat="1" ht="31" hidden="1" x14ac:dyDescent="0.35">
      <c r="A33" s="25" t="s">
        <v>109</v>
      </c>
      <c r="B33" s="7" t="s">
        <v>60</v>
      </c>
      <c r="C33" s="19">
        <v>0</v>
      </c>
      <c r="D33" s="19">
        <v>0</v>
      </c>
      <c r="E33" s="19">
        <v>0</v>
      </c>
      <c r="F33" s="19">
        <v>0</v>
      </c>
      <c r="G33" s="37" t="e">
        <f t="shared" si="1"/>
        <v>#DIV/0!</v>
      </c>
      <c r="H33" s="37" t="e">
        <f t="shared" si="2"/>
        <v>#DIV/0!</v>
      </c>
    </row>
    <row r="34" spans="1:8" s="31" customFormat="1" ht="46.5" x14ac:dyDescent="0.35">
      <c r="A34" s="25" t="s">
        <v>66</v>
      </c>
      <c r="B34" s="7" t="s">
        <v>17</v>
      </c>
      <c r="C34" s="19">
        <v>4814000</v>
      </c>
      <c r="D34" s="19">
        <v>4883980</v>
      </c>
      <c r="E34" s="19">
        <v>3660500</v>
      </c>
      <c r="F34" s="19">
        <v>3471819.12</v>
      </c>
      <c r="G34" s="37">
        <f t="shared" si="1"/>
        <v>71.085858664449901</v>
      </c>
      <c r="H34" s="37">
        <f t="shared" si="2"/>
        <v>94.845488867641038</v>
      </c>
    </row>
    <row r="35" spans="1:8" s="31" customFormat="1" ht="31" x14ac:dyDescent="0.35">
      <c r="A35" s="25" t="s">
        <v>67</v>
      </c>
      <c r="B35" s="7" t="s">
        <v>18</v>
      </c>
      <c r="C35" s="19">
        <v>5367800</v>
      </c>
      <c r="D35" s="19">
        <v>5509673.0199999996</v>
      </c>
      <c r="E35" s="19">
        <v>4205173.0199999996</v>
      </c>
      <c r="F35" s="19">
        <v>3766491.98</v>
      </c>
      <c r="G35" s="37">
        <f t="shared" si="1"/>
        <v>68.361442980875836</v>
      </c>
      <c r="H35" s="37">
        <f t="shared" si="2"/>
        <v>89.56806205324699</v>
      </c>
    </row>
    <row r="36" spans="1:8" s="31" customFormat="1" ht="15.5" x14ac:dyDescent="0.35">
      <c r="A36" s="25" t="s">
        <v>68</v>
      </c>
      <c r="B36" s="7" t="s">
        <v>46</v>
      </c>
      <c r="C36" s="19">
        <v>114800</v>
      </c>
      <c r="D36" s="19">
        <v>116610</v>
      </c>
      <c r="E36" s="19">
        <v>56610</v>
      </c>
      <c r="F36" s="19">
        <v>32443</v>
      </c>
      <c r="G36" s="37">
        <f t="shared" si="1"/>
        <v>27.821799159591805</v>
      </c>
      <c r="H36" s="37">
        <f t="shared" si="2"/>
        <v>57.309662603780254</v>
      </c>
    </row>
    <row r="37" spans="1:8" s="31" customFormat="1" ht="35.5" customHeight="1" x14ac:dyDescent="0.35">
      <c r="A37" s="25" t="s">
        <v>110</v>
      </c>
      <c r="B37" s="7" t="s">
        <v>111</v>
      </c>
      <c r="C37" s="19">
        <v>195700</v>
      </c>
      <c r="D37" s="19">
        <v>198750</v>
      </c>
      <c r="E37" s="19">
        <v>141250</v>
      </c>
      <c r="F37" s="19">
        <v>126950.79</v>
      </c>
      <c r="G37" s="37">
        <f t="shared" si="1"/>
        <v>63.874611320754717</v>
      </c>
      <c r="H37" s="37">
        <f t="shared" si="2"/>
        <v>89.876665486725656</v>
      </c>
    </row>
    <row r="38" spans="1:8" s="31" customFormat="1" ht="35" customHeight="1" x14ac:dyDescent="0.35">
      <c r="A38" s="25" t="s">
        <v>69</v>
      </c>
      <c r="B38" s="7" t="s">
        <v>70</v>
      </c>
      <c r="C38" s="19">
        <v>777700</v>
      </c>
      <c r="D38" s="19">
        <v>777700</v>
      </c>
      <c r="E38" s="19">
        <v>598730</v>
      </c>
      <c r="F38" s="19">
        <v>582446.98</v>
      </c>
      <c r="G38" s="37">
        <f t="shared" si="1"/>
        <v>74.893529638678146</v>
      </c>
      <c r="H38" s="37">
        <f t="shared" si="2"/>
        <v>97.280406861189519</v>
      </c>
    </row>
    <row r="39" spans="1:8" s="31" customFormat="1" ht="31" x14ac:dyDescent="0.35">
      <c r="A39" s="25" t="s">
        <v>71</v>
      </c>
      <c r="B39" s="7" t="s">
        <v>72</v>
      </c>
      <c r="C39" s="19">
        <v>520700</v>
      </c>
      <c r="D39" s="19">
        <v>520700</v>
      </c>
      <c r="E39" s="19">
        <v>392900</v>
      </c>
      <c r="F39" s="19">
        <v>320263.93</v>
      </c>
      <c r="G39" s="37">
        <f t="shared" si="1"/>
        <v>61.506420203572112</v>
      </c>
      <c r="H39" s="37">
        <f t="shared" si="2"/>
        <v>81.512835327055228</v>
      </c>
    </row>
    <row r="40" spans="1:8" s="31" customFormat="1" ht="62" x14ac:dyDescent="0.35">
      <c r="A40" s="25" t="s">
        <v>73</v>
      </c>
      <c r="B40" s="7" t="s">
        <v>74</v>
      </c>
      <c r="C40" s="19">
        <v>0</v>
      </c>
      <c r="D40" s="19">
        <v>321744</v>
      </c>
      <c r="E40" s="19">
        <v>241290</v>
      </c>
      <c r="F40" s="19">
        <v>188623.78</v>
      </c>
      <c r="G40" s="37">
        <f t="shared" si="1"/>
        <v>58.625422696305144</v>
      </c>
      <c r="H40" s="37">
        <f t="shared" si="2"/>
        <v>78.173061461312116</v>
      </c>
    </row>
    <row r="41" spans="1:8" s="31" customFormat="1" ht="77.5" x14ac:dyDescent="0.35">
      <c r="A41" s="25" t="s">
        <v>161</v>
      </c>
      <c r="B41" s="7" t="s">
        <v>162</v>
      </c>
      <c r="C41" s="19">
        <v>0</v>
      </c>
      <c r="D41" s="19">
        <v>78084</v>
      </c>
      <c r="E41" s="19">
        <v>78084</v>
      </c>
      <c r="F41" s="19">
        <v>0</v>
      </c>
      <c r="G41" s="37">
        <f t="shared" si="1"/>
        <v>0</v>
      </c>
      <c r="H41" s="37">
        <f t="shared" si="2"/>
        <v>0</v>
      </c>
    </row>
    <row r="42" spans="1:8" s="31" customFormat="1" ht="46.5" x14ac:dyDescent="0.35">
      <c r="A42" s="25" t="s">
        <v>75</v>
      </c>
      <c r="B42" s="7" t="s">
        <v>19</v>
      </c>
      <c r="C42" s="19">
        <v>3160800</v>
      </c>
      <c r="D42" s="19">
        <v>3328630</v>
      </c>
      <c r="E42" s="19">
        <v>2421610</v>
      </c>
      <c r="F42" s="19">
        <v>2159066.13</v>
      </c>
      <c r="G42" s="37">
        <f t="shared" si="1"/>
        <v>64.863506307399746</v>
      </c>
      <c r="H42" s="37">
        <f t="shared" si="2"/>
        <v>89.158292623502547</v>
      </c>
    </row>
    <row r="43" spans="1:8" s="36" customFormat="1" ht="45" x14ac:dyDescent="0.35">
      <c r="A43" s="4" t="s">
        <v>20</v>
      </c>
      <c r="B43" s="5" t="s">
        <v>76</v>
      </c>
      <c r="C43" s="20">
        <f>C46+C49+C51+C52+C53+C54+C55+C56</f>
        <v>18405000</v>
      </c>
      <c r="D43" s="20">
        <f>D46+D49+D51+D52+D53+D54+D55+D56+D50</f>
        <v>18914318</v>
      </c>
      <c r="E43" s="20">
        <f t="shared" ref="E43:F43" si="4">E46+E49+E51+E52+E53+E54+E55+E56+E50</f>
        <v>14735748</v>
      </c>
      <c r="F43" s="20">
        <f t="shared" si="4"/>
        <v>11955215.66</v>
      </c>
      <c r="G43" s="35">
        <f t="shared" si="1"/>
        <v>63.207225658361033</v>
      </c>
      <c r="H43" s="35">
        <f t="shared" si="2"/>
        <v>81.130701067906429</v>
      </c>
    </row>
    <row r="44" spans="1:8" s="31" customFormat="1" ht="46.5" hidden="1" x14ac:dyDescent="0.35">
      <c r="A44" s="6" t="s">
        <v>21</v>
      </c>
      <c r="B44" s="7" t="s">
        <v>22</v>
      </c>
      <c r="C44" s="19"/>
      <c r="D44" s="19"/>
      <c r="E44" s="19"/>
      <c r="F44" s="19"/>
      <c r="G44" s="35" t="e">
        <f t="shared" si="1"/>
        <v>#DIV/0!</v>
      </c>
      <c r="H44" s="35" t="e">
        <f t="shared" si="2"/>
        <v>#DIV/0!</v>
      </c>
    </row>
    <row r="45" spans="1:8" s="31" customFormat="1" ht="39" hidden="1" customHeight="1" x14ac:dyDescent="0.35">
      <c r="A45" s="6">
        <v>2144</v>
      </c>
      <c r="B45" s="7" t="s">
        <v>7</v>
      </c>
      <c r="C45" s="19"/>
      <c r="D45" s="19"/>
      <c r="E45" s="19"/>
      <c r="F45" s="19"/>
      <c r="G45" s="37" t="e">
        <f t="shared" si="1"/>
        <v>#DIV/0!</v>
      </c>
      <c r="H45" s="37" t="e">
        <f t="shared" si="2"/>
        <v>#DIV/0!</v>
      </c>
    </row>
    <row r="46" spans="1:8" s="31" customFormat="1" ht="35.25" customHeight="1" x14ac:dyDescent="0.35">
      <c r="A46" s="6">
        <v>3031</v>
      </c>
      <c r="B46" s="7" t="s">
        <v>47</v>
      </c>
      <c r="C46" s="19">
        <v>50000</v>
      </c>
      <c r="D46" s="19">
        <v>50000</v>
      </c>
      <c r="E46" s="19">
        <v>45000</v>
      </c>
      <c r="F46" s="19">
        <v>0</v>
      </c>
      <c r="G46" s="37">
        <f t="shared" si="1"/>
        <v>0</v>
      </c>
      <c r="H46" s="37">
        <v>0</v>
      </c>
    </row>
    <row r="47" spans="1:8" s="31" customFormat="1" ht="53.25" hidden="1" customHeight="1" x14ac:dyDescent="0.35">
      <c r="A47" s="6">
        <v>3032</v>
      </c>
      <c r="B47" s="7" t="s">
        <v>48</v>
      </c>
      <c r="C47" s="19">
        <v>0</v>
      </c>
      <c r="D47" s="19">
        <v>0</v>
      </c>
      <c r="E47" s="19">
        <v>0</v>
      </c>
      <c r="F47" s="19">
        <v>0</v>
      </c>
      <c r="G47" s="37" t="e">
        <f t="shared" si="1"/>
        <v>#DIV/0!</v>
      </c>
      <c r="H47" s="37" t="e">
        <f t="shared" si="2"/>
        <v>#DIV/0!</v>
      </c>
    </row>
    <row r="48" spans="1:8" s="31" customFormat="1" ht="46.5" hidden="1" x14ac:dyDescent="0.35">
      <c r="A48" s="6">
        <v>3050</v>
      </c>
      <c r="B48" s="7" t="s">
        <v>9</v>
      </c>
      <c r="C48" s="19">
        <v>0</v>
      </c>
      <c r="D48" s="19">
        <v>0</v>
      </c>
      <c r="E48" s="19">
        <v>0</v>
      </c>
      <c r="F48" s="19">
        <v>0</v>
      </c>
      <c r="G48" s="37" t="e">
        <f t="shared" si="1"/>
        <v>#DIV/0!</v>
      </c>
      <c r="H48" s="37">
        <v>0</v>
      </c>
    </row>
    <row r="49" spans="1:8" s="31" customFormat="1" ht="62" x14ac:dyDescent="0.35">
      <c r="A49" s="6">
        <v>3104</v>
      </c>
      <c r="B49" s="7" t="s">
        <v>23</v>
      </c>
      <c r="C49" s="19">
        <v>10054300</v>
      </c>
      <c r="D49" s="19">
        <v>10513618</v>
      </c>
      <c r="E49" s="19">
        <v>7893848</v>
      </c>
      <c r="F49" s="19">
        <v>7469448.3899999997</v>
      </c>
      <c r="G49" s="37">
        <f t="shared" si="1"/>
        <v>71.045461134311708</v>
      </c>
      <c r="H49" s="37">
        <f t="shared" si="2"/>
        <v>94.623666303176847</v>
      </c>
    </row>
    <row r="50" spans="1:8" s="31" customFormat="1" ht="31" x14ac:dyDescent="0.35">
      <c r="A50" s="6">
        <v>3112</v>
      </c>
      <c r="B50" s="7" t="s">
        <v>149</v>
      </c>
      <c r="C50" s="19">
        <v>0</v>
      </c>
      <c r="D50" s="19">
        <v>15900</v>
      </c>
      <c r="E50" s="19">
        <v>15900</v>
      </c>
      <c r="F50" s="19">
        <v>0</v>
      </c>
      <c r="G50" s="37">
        <f t="shared" si="1"/>
        <v>0</v>
      </c>
      <c r="H50" s="37">
        <v>0</v>
      </c>
    </row>
    <row r="51" spans="1:8" s="31" customFormat="1" ht="15.5" x14ac:dyDescent="0.35">
      <c r="A51" s="6">
        <v>3133</v>
      </c>
      <c r="B51" s="7" t="s">
        <v>10</v>
      </c>
      <c r="C51" s="19">
        <v>100000</v>
      </c>
      <c r="D51" s="19">
        <v>100000</v>
      </c>
      <c r="E51" s="19">
        <v>100000</v>
      </c>
      <c r="F51" s="19">
        <v>25325</v>
      </c>
      <c r="G51" s="37">
        <f t="shared" si="1"/>
        <v>25.324999999999996</v>
      </c>
      <c r="H51" s="37">
        <v>0</v>
      </c>
    </row>
    <row r="52" spans="1:8" s="31" customFormat="1" ht="77.5" x14ac:dyDescent="0.35">
      <c r="A52" s="6">
        <v>3140</v>
      </c>
      <c r="B52" s="7" t="s">
        <v>77</v>
      </c>
      <c r="C52" s="19">
        <v>200000</v>
      </c>
      <c r="D52" s="19">
        <v>184100</v>
      </c>
      <c r="E52" s="19">
        <v>184100</v>
      </c>
      <c r="F52" s="19">
        <v>0</v>
      </c>
      <c r="G52" s="37">
        <f t="shared" si="1"/>
        <v>0</v>
      </c>
      <c r="H52" s="37">
        <v>0</v>
      </c>
    </row>
    <row r="53" spans="1:8" s="31" customFormat="1" ht="62" customHeight="1" x14ac:dyDescent="0.35">
      <c r="A53" s="6">
        <v>3160</v>
      </c>
      <c r="B53" s="7" t="s">
        <v>112</v>
      </c>
      <c r="C53" s="19">
        <v>1200000</v>
      </c>
      <c r="D53" s="19">
        <v>1200000</v>
      </c>
      <c r="E53" s="19">
        <v>1100000</v>
      </c>
      <c r="F53" s="19">
        <v>1008517.5</v>
      </c>
      <c r="G53" s="37">
        <f t="shared" si="1"/>
        <v>84.043125000000003</v>
      </c>
      <c r="H53" s="37">
        <f t="shared" si="2"/>
        <v>91.683409090909095</v>
      </c>
    </row>
    <row r="54" spans="1:8" s="31" customFormat="1" ht="51.5" customHeight="1" x14ac:dyDescent="0.35">
      <c r="A54" s="6">
        <v>3230</v>
      </c>
      <c r="B54" s="7" t="s">
        <v>113</v>
      </c>
      <c r="C54" s="19">
        <v>100000</v>
      </c>
      <c r="D54" s="19">
        <v>75000</v>
      </c>
      <c r="E54" s="19">
        <v>25000</v>
      </c>
      <c r="F54" s="19">
        <v>0</v>
      </c>
      <c r="G54" s="37">
        <f t="shared" si="1"/>
        <v>0</v>
      </c>
      <c r="H54" s="37">
        <v>0</v>
      </c>
    </row>
    <row r="55" spans="1:8" s="31" customFormat="1" ht="39" customHeight="1" x14ac:dyDescent="0.35">
      <c r="A55" s="6">
        <v>3241</v>
      </c>
      <c r="B55" s="7" t="s">
        <v>131</v>
      </c>
      <c r="C55" s="19">
        <v>2550700</v>
      </c>
      <c r="D55" s="19">
        <v>2550700</v>
      </c>
      <c r="E55" s="19">
        <v>1841900</v>
      </c>
      <c r="F55" s="19">
        <v>1106722.67</v>
      </c>
      <c r="G55" s="37">
        <f t="shared" si="1"/>
        <v>43.388978319676944</v>
      </c>
      <c r="H55" s="37">
        <f t="shared" si="2"/>
        <v>60.085925946033981</v>
      </c>
    </row>
    <row r="56" spans="1:8" s="31" customFormat="1" ht="31" x14ac:dyDescent="0.35">
      <c r="A56" s="6">
        <v>3242</v>
      </c>
      <c r="B56" s="7" t="s">
        <v>24</v>
      </c>
      <c r="C56" s="19">
        <v>4150000</v>
      </c>
      <c r="D56" s="19">
        <v>4225000</v>
      </c>
      <c r="E56" s="19">
        <v>3530000</v>
      </c>
      <c r="F56" s="19">
        <v>2345202.1</v>
      </c>
      <c r="G56" s="37">
        <f t="shared" si="1"/>
        <v>55.507742011834324</v>
      </c>
      <c r="H56" s="37">
        <f t="shared" si="2"/>
        <v>66.436320113314451</v>
      </c>
    </row>
    <row r="57" spans="1:8" s="31" customFormat="1" ht="30" x14ac:dyDescent="0.35">
      <c r="A57" s="4" t="s">
        <v>25</v>
      </c>
      <c r="B57" s="5" t="s">
        <v>78</v>
      </c>
      <c r="C57" s="20">
        <f>C58+C60+C61+C62+C63+C65+C67+C64+C59+C66</f>
        <v>17545200</v>
      </c>
      <c r="D57" s="20">
        <f t="shared" ref="D57:F57" si="5">D58+D60+D61+D62+D63+D65+D67+D64+D59+D66</f>
        <v>18188480.27</v>
      </c>
      <c r="E57" s="20">
        <f t="shared" si="5"/>
        <v>13684652.76</v>
      </c>
      <c r="F57" s="20">
        <f t="shared" si="5"/>
        <v>12212190.640000001</v>
      </c>
      <c r="G57" s="35">
        <f t="shared" si="1"/>
        <v>67.142446530525888</v>
      </c>
      <c r="H57" s="35">
        <f t="shared" si="2"/>
        <v>89.240047622516371</v>
      </c>
    </row>
    <row r="58" spans="1:8" s="31" customFormat="1" ht="31" x14ac:dyDescent="0.35">
      <c r="A58" s="6">
        <v>1080</v>
      </c>
      <c r="B58" s="7" t="s">
        <v>79</v>
      </c>
      <c r="C58" s="19">
        <v>4758200</v>
      </c>
      <c r="D58" s="19">
        <v>4758200</v>
      </c>
      <c r="E58" s="19">
        <v>3732700</v>
      </c>
      <c r="F58" s="19">
        <v>3589236.78</v>
      </c>
      <c r="G58" s="37">
        <f t="shared" si="1"/>
        <v>75.432658988693206</v>
      </c>
      <c r="H58" s="37">
        <f t="shared" si="2"/>
        <v>96.156583170359255</v>
      </c>
    </row>
    <row r="59" spans="1:8" s="31" customFormat="1" ht="15.5" x14ac:dyDescent="0.35">
      <c r="A59" s="6">
        <v>3133</v>
      </c>
      <c r="B59" s="7" t="s">
        <v>10</v>
      </c>
      <c r="C59" s="19">
        <v>50000</v>
      </c>
      <c r="D59" s="19">
        <v>50000</v>
      </c>
      <c r="E59" s="19">
        <v>35000</v>
      </c>
      <c r="F59" s="19">
        <v>4200</v>
      </c>
      <c r="G59" s="37">
        <v>0</v>
      </c>
      <c r="H59" s="37">
        <v>0</v>
      </c>
    </row>
    <row r="60" spans="1:8" s="31" customFormat="1" ht="15.5" x14ac:dyDescent="0.35">
      <c r="A60" s="6">
        <v>4030</v>
      </c>
      <c r="B60" s="7" t="s">
        <v>26</v>
      </c>
      <c r="C60" s="19">
        <v>4248200</v>
      </c>
      <c r="D60" s="19">
        <v>4488586.5599999996</v>
      </c>
      <c r="E60" s="19">
        <v>3422986.56</v>
      </c>
      <c r="F60" s="19">
        <v>3053687.55</v>
      </c>
      <c r="G60" s="37">
        <f t="shared" si="1"/>
        <v>68.032274952941989</v>
      </c>
      <c r="H60" s="37">
        <f t="shared" si="2"/>
        <v>89.211204790707683</v>
      </c>
    </row>
    <row r="61" spans="1:8" s="31" customFormat="1" ht="15.5" x14ac:dyDescent="0.35">
      <c r="A61" s="6">
        <v>4040</v>
      </c>
      <c r="B61" s="7" t="s">
        <v>27</v>
      </c>
      <c r="C61" s="19">
        <v>341200</v>
      </c>
      <c r="D61" s="19">
        <v>341200</v>
      </c>
      <c r="E61" s="19">
        <v>261400</v>
      </c>
      <c r="F61" s="19">
        <v>233952.19</v>
      </c>
      <c r="G61" s="37">
        <f t="shared" si="1"/>
        <v>68.56746483001173</v>
      </c>
      <c r="H61" s="37">
        <f t="shared" si="2"/>
        <v>89.499690130068871</v>
      </c>
    </row>
    <row r="62" spans="1:8" s="31" customFormat="1" ht="46.5" x14ac:dyDescent="0.35">
      <c r="A62" s="6">
        <v>4060</v>
      </c>
      <c r="B62" s="7" t="s">
        <v>28</v>
      </c>
      <c r="C62" s="19">
        <v>6337100</v>
      </c>
      <c r="D62" s="19">
        <v>6590714</v>
      </c>
      <c r="E62" s="19">
        <v>4882414</v>
      </c>
      <c r="F62" s="19">
        <v>4126706.95</v>
      </c>
      <c r="G62" s="37">
        <f t="shared" si="1"/>
        <v>62.613958821456983</v>
      </c>
      <c r="H62" s="37">
        <f t="shared" si="2"/>
        <v>84.521856401362115</v>
      </c>
    </row>
    <row r="63" spans="1:8" s="31" customFormat="1" ht="31" x14ac:dyDescent="0.35">
      <c r="A63" s="6">
        <v>4081</v>
      </c>
      <c r="B63" s="7" t="s">
        <v>29</v>
      </c>
      <c r="C63" s="19">
        <v>1355500</v>
      </c>
      <c r="D63" s="19">
        <v>1200500</v>
      </c>
      <c r="E63" s="19">
        <v>902300</v>
      </c>
      <c r="F63" s="19">
        <v>841440.47</v>
      </c>
      <c r="G63" s="37">
        <f t="shared" si="1"/>
        <v>70.090834652228239</v>
      </c>
      <c r="H63" s="37">
        <f t="shared" si="2"/>
        <v>93.255067050869997</v>
      </c>
    </row>
    <row r="64" spans="1:8" s="31" customFormat="1" ht="15.5" x14ac:dyDescent="0.35">
      <c r="A64" s="6">
        <v>4082</v>
      </c>
      <c r="B64" s="7" t="s">
        <v>132</v>
      </c>
      <c r="C64" s="19">
        <v>55000</v>
      </c>
      <c r="D64" s="19">
        <v>55000</v>
      </c>
      <c r="E64" s="19">
        <v>45000</v>
      </c>
      <c r="F64" s="19">
        <v>15750</v>
      </c>
      <c r="G64" s="37">
        <f t="shared" si="1"/>
        <v>28.636363636363637</v>
      </c>
      <c r="H64" s="37">
        <f t="shared" si="2"/>
        <v>35</v>
      </c>
    </row>
    <row r="65" spans="1:8" s="31" customFormat="1" ht="31" x14ac:dyDescent="0.35">
      <c r="A65" s="6">
        <v>5011</v>
      </c>
      <c r="B65" s="7" t="s">
        <v>30</v>
      </c>
      <c r="C65" s="19">
        <v>100000</v>
      </c>
      <c r="D65" s="19">
        <v>100000</v>
      </c>
      <c r="E65" s="19">
        <v>45000</v>
      </c>
      <c r="F65" s="19">
        <v>37214</v>
      </c>
      <c r="G65" s="37">
        <f t="shared" si="1"/>
        <v>37.214000000000006</v>
      </c>
      <c r="H65" s="37">
        <f t="shared" si="2"/>
        <v>82.697777777777787</v>
      </c>
    </row>
    <row r="66" spans="1:8" s="31" customFormat="1" ht="46.5" x14ac:dyDescent="0.35">
      <c r="A66" s="6">
        <v>5049</v>
      </c>
      <c r="B66" s="7" t="s">
        <v>150</v>
      </c>
      <c r="C66" s="19">
        <v>0</v>
      </c>
      <c r="D66" s="19">
        <v>88279.71</v>
      </c>
      <c r="E66" s="19">
        <v>58852.2</v>
      </c>
      <c r="F66" s="19">
        <v>39235.199999999997</v>
      </c>
      <c r="G66" s="37">
        <f t="shared" si="1"/>
        <v>44.444187684803218</v>
      </c>
      <c r="H66" s="37">
        <f t="shared" si="2"/>
        <v>66.667346335396132</v>
      </c>
    </row>
    <row r="67" spans="1:8" s="31" customFormat="1" ht="31" x14ac:dyDescent="0.35">
      <c r="A67" s="6">
        <v>8220</v>
      </c>
      <c r="B67" s="7" t="s">
        <v>12</v>
      </c>
      <c r="C67" s="19">
        <v>300000</v>
      </c>
      <c r="D67" s="19">
        <v>516000</v>
      </c>
      <c r="E67" s="19">
        <v>299000</v>
      </c>
      <c r="F67" s="19">
        <v>270767.5</v>
      </c>
      <c r="G67" s="37">
        <f t="shared" si="1"/>
        <v>52.474321705426355</v>
      </c>
      <c r="H67" s="37">
        <f t="shared" si="2"/>
        <v>90.557692307692307</v>
      </c>
    </row>
    <row r="68" spans="1:8" s="36" customFormat="1" ht="60" x14ac:dyDescent="0.35">
      <c r="A68" s="4">
        <v>12</v>
      </c>
      <c r="B68" s="5" t="s">
        <v>80</v>
      </c>
      <c r="C68" s="20">
        <f>C70+C71+C72+C74+C75+C69+C76+C73</f>
        <v>14663900</v>
      </c>
      <c r="D68" s="20">
        <f t="shared" ref="D68:F68" si="6">D70+D71+D72+D74+D75+D69+D76+D73</f>
        <v>18603522.239999998</v>
      </c>
      <c r="E68" s="20">
        <f t="shared" si="6"/>
        <v>15094022.24</v>
      </c>
      <c r="F68" s="20">
        <f t="shared" si="6"/>
        <v>11977789.180000002</v>
      </c>
      <c r="G68" s="35">
        <f t="shared" si="1"/>
        <v>64.384523669642476</v>
      </c>
      <c r="H68" s="35">
        <f t="shared" si="2"/>
        <v>79.354521873289627</v>
      </c>
    </row>
    <row r="69" spans="1:8" s="31" customFormat="1" ht="15.5" x14ac:dyDescent="0.35">
      <c r="A69" s="6">
        <v>3210</v>
      </c>
      <c r="B69" s="7" t="s">
        <v>137</v>
      </c>
      <c r="C69" s="19">
        <v>0</v>
      </c>
      <c r="D69" s="19">
        <v>50000</v>
      </c>
      <c r="E69" s="19">
        <v>50000</v>
      </c>
      <c r="F69" s="19">
        <v>45249.96</v>
      </c>
      <c r="G69" s="37">
        <f t="shared" si="1"/>
        <v>90.499920000000003</v>
      </c>
      <c r="H69" s="37">
        <f t="shared" si="2"/>
        <v>90.499920000000003</v>
      </c>
    </row>
    <row r="70" spans="1:8" s="31" customFormat="1" ht="31" x14ac:dyDescent="0.35">
      <c r="A70" s="6">
        <v>6014</v>
      </c>
      <c r="B70" s="7" t="s">
        <v>81</v>
      </c>
      <c r="C70" s="19">
        <v>1731400</v>
      </c>
      <c r="D70" s="19">
        <v>1731400</v>
      </c>
      <c r="E70" s="19">
        <v>1275700</v>
      </c>
      <c r="F70" s="19">
        <v>788279.4</v>
      </c>
      <c r="G70" s="37">
        <f t="shared" si="1"/>
        <v>45.528439413191641</v>
      </c>
      <c r="H70" s="37">
        <f t="shared" si="2"/>
        <v>61.791910323743828</v>
      </c>
    </row>
    <row r="71" spans="1:8" s="31" customFormat="1" ht="15.5" x14ac:dyDescent="0.35">
      <c r="A71" s="6">
        <v>6030</v>
      </c>
      <c r="B71" s="7" t="s">
        <v>82</v>
      </c>
      <c r="C71" s="19">
        <v>9271200</v>
      </c>
      <c r="D71" s="19">
        <v>9821200</v>
      </c>
      <c r="E71" s="19">
        <v>7226800</v>
      </c>
      <c r="F71" s="19">
        <v>6126342.29</v>
      </c>
      <c r="G71" s="37">
        <f t="shared" si="1"/>
        <v>62.378755040117298</v>
      </c>
      <c r="H71" s="37">
        <f t="shared" si="2"/>
        <v>84.77254510986883</v>
      </c>
    </row>
    <row r="72" spans="1:8" s="31" customFormat="1" ht="108.5" hidden="1" x14ac:dyDescent="0.35">
      <c r="A72" s="6">
        <v>6071</v>
      </c>
      <c r="B72" s="7" t="s">
        <v>83</v>
      </c>
      <c r="C72" s="19">
        <v>0</v>
      </c>
      <c r="D72" s="19">
        <v>0</v>
      </c>
      <c r="E72" s="19">
        <v>0</v>
      </c>
      <c r="F72" s="19">
        <v>0</v>
      </c>
      <c r="G72" s="37" t="e">
        <f t="shared" si="1"/>
        <v>#DIV/0!</v>
      </c>
      <c r="H72" s="37" t="e">
        <f t="shared" si="2"/>
        <v>#DIV/0!</v>
      </c>
    </row>
    <row r="73" spans="1:8" s="31" customFormat="1" ht="15.5" x14ac:dyDescent="0.35">
      <c r="A73" s="6">
        <v>6040</v>
      </c>
      <c r="B73" s="7" t="s">
        <v>92</v>
      </c>
      <c r="C73" s="19">
        <v>0</v>
      </c>
      <c r="D73" s="19">
        <v>233879</v>
      </c>
      <c r="E73" s="19">
        <v>233879</v>
      </c>
      <c r="F73" s="19">
        <v>233879</v>
      </c>
      <c r="G73" s="37">
        <f t="shared" si="1"/>
        <v>100</v>
      </c>
      <c r="H73" s="37">
        <f t="shared" si="2"/>
        <v>100</v>
      </c>
    </row>
    <row r="74" spans="1:8" s="31" customFormat="1" ht="31" x14ac:dyDescent="0.35">
      <c r="A74" s="6">
        <v>6090</v>
      </c>
      <c r="B74" s="7" t="s">
        <v>84</v>
      </c>
      <c r="C74" s="19">
        <v>200000</v>
      </c>
      <c r="D74" s="19">
        <v>1184490</v>
      </c>
      <c r="E74" s="19">
        <v>1184490</v>
      </c>
      <c r="F74" s="19">
        <v>992729.96</v>
      </c>
      <c r="G74" s="37">
        <f t="shared" si="1"/>
        <v>83.810750618409614</v>
      </c>
      <c r="H74" s="37">
        <f t="shared" si="2"/>
        <v>83.810750618409614</v>
      </c>
    </row>
    <row r="75" spans="1:8" s="31" customFormat="1" ht="46.5" x14ac:dyDescent="0.35">
      <c r="A75" s="6">
        <v>7461</v>
      </c>
      <c r="B75" s="7" t="s">
        <v>94</v>
      </c>
      <c r="C75" s="19">
        <v>3461300</v>
      </c>
      <c r="D75" s="19">
        <v>5461300</v>
      </c>
      <c r="E75" s="19">
        <v>5031900</v>
      </c>
      <c r="F75" s="19">
        <v>3700055.33</v>
      </c>
      <c r="G75" s="37">
        <f t="shared" si="1"/>
        <v>67.750450075989235</v>
      </c>
      <c r="H75" s="37">
        <f t="shared" si="2"/>
        <v>73.5319726147181</v>
      </c>
    </row>
    <row r="76" spans="1:8" s="31" customFormat="1" ht="31" x14ac:dyDescent="0.35">
      <c r="A76" s="6">
        <v>7693</v>
      </c>
      <c r="B76" s="7" t="s">
        <v>138</v>
      </c>
      <c r="C76" s="19">
        <v>0</v>
      </c>
      <c r="D76" s="19">
        <v>121253.24</v>
      </c>
      <c r="E76" s="19">
        <v>91253.24</v>
      </c>
      <c r="F76" s="19">
        <v>91253.24</v>
      </c>
      <c r="G76" s="37">
        <f t="shared" si="1"/>
        <v>75.258393095310282</v>
      </c>
      <c r="H76" s="37">
        <f t="shared" si="2"/>
        <v>100</v>
      </c>
    </row>
    <row r="77" spans="1:8" s="31" customFormat="1" ht="30" x14ac:dyDescent="0.35">
      <c r="A77" s="4" t="s">
        <v>31</v>
      </c>
      <c r="B77" s="5" t="s">
        <v>106</v>
      </c>
      <c r="C77" s="20">
        <f>C78+C81+C83+C82</f>
        <v>2000000</v>
      </c>
      <c r="D77" s="20">
        <f t="shared" ref="D77:F77" si="7">D78+D81+D83+D82</f>
        <v>1300000</v>
      </c>
      <c r="E77" s="20">
        <f t="shared" si="7"/>
        <v>1300000</v>
      </c>
      <c r="F77" s="20">
        <f t="shared" si="7"/>
        <v>270000</v>
      </c>
      <c r="G77" s="35">
        <f t="shared" si="1"/>
        <v>20.76923076923077</v>
      </c>
      <c r="H77" s="35">
        <v>0</v>
      </c>
    </row>
    <row r="78" spans="1:8" s="31" customFormat="1" ht="15.5" x14ac:dyDescent="0.35">
      <c r="A78" s="6">
        <v>8710</v>
      </c>
      <c r="B78" s="7" t="s">
        <v>85</v>
      </c>
      <c r="C78" s="19">
        <v>1000000</v>
      </c>
      <c r="D78" s="19">
        <v>1000000</v>
      </c>
      <c r="E78" s="19">
        <v>1000000</v>
      </c>
      <c r="F78" s="19">
        <v>0</v>
      </c>
      <c r="G78" s="37">
        <f t="shared" si="1"/>
        <v>0</v>
      </c>
      <c r="H78" s="37">
        <v>0</v>
      </c>
    </row>
    <row r="79" spans="1:8" s="31" customFormat="1" ht="62" hidden="1" x14ac:dyDescent="0.35">
      <c r="A79" s="6" t="s">
        <v>32</v>
      </c>
      <c r="B79" s="7" t="s">
        <v>33</v>
      </c>
      <c r="C79" s="19">
        <v>1000000</v>
      </c>
      <c r="D79" s="19"/>
      <c r="E79" s="19"/>
      <c r="F79" s="19"/>
      <c r="G79" s="37" t="e">
        <f t="shared" si="1"/>
        <v>#DIV/0!</v>
      </c>
      <c r="H79" s="37">
        <v>0</v>
      </c>
    </row>
    <row r="80" spans="1:8" s="31" customFormat="1" ht="15.5" hidden="1" x14ac:dyDescent="0.35">
      <c r="A80" s="6" t="s">
        <v>34</v>
      </c>
      <c r="B80" s="7" t="s">
        <v>35</v>
      </c>
      <c r="C80" s="19">
        <v>1000000</v>
      </c>
      <c r="D80" s="19"/>
      <c r="E80" s="19"/>
      <c r="F80" s="19"/>
      <c r="G80" s="37" t="e">
        <f t="shared" si="1"/>
        <v>#DIV/0!</v>
      </c>
      <c r="H80" s="37">
        <v>0</v>
      </c>
    </row>
    <row r="81" spans="1:8" s="31" customFormat="1" ht="15.5" hidden="1" x14ac:dyDescent="0.35">
      <c r="A81" s="6">
        <v>9110</v>
      </c>
      <c r="B81" s="7" t="s">
        <v>49</v>
      </c>
      <c r="C81" s="19">
        <v>1000000</v>
      </c>
      <c r="D81" s="19"/>
      <c r="E81" s="19"/>
      <c r="F81" s="19"/>
      <c r="G81" s="37" t="e">
        <f t="shared" si="1"/>
        <v>#DIV/0!</v>
      </c>
      <c r="H81" s="37">
        <v>0</v>
      </c>
    </row>
    <row r="82" spans="1:8" s="31" customFormat="1" ht="15.5" x14ac:dyDescent="0.35">
      <c r="A82" s="6">
        <v>9150</v>
      </c>
      <c r="B82" s="7" t="s">
        <v>151</v>
      </c>
      <c r="C82" s="19">
        <v>0</v>
      </c>
      <c r="D82" s="19">
        <v>50000</v>
      </c>
      <c r="E82" s="19">
        <v>50000</v>
      </c>
      <c r="F82" s="19">
        <v>50000</v>
      </c>
      <c r="G82" s="37">
        <f t="shared" si="1"/>
        <v>100</v>
      </c>
      <c r="H82" s="37">
        <v>0</v>
      </c>
    </row>
    <row r="83" spans="1:8" s="31" customFormat="1" ht="46.5" x14ac:dyDescent="0.35">
      <c r="A83" s="6">
        <v>9800</v>
      </c>
      <c r="B83" s="7" t="s">
        <v>14</v>
      </c>
      <c r="C83" s="19">
        <v>0</v>
      </c>
      <c r="D83" s="19">
        <v>250000</v>
      </c>
      <c r="E83" s="19">
        <v>250000</v>
      </c>
      <c r="F83" s="19">
        <v>220000</v>
      </c>
      <c r="G83" s="37">
        <f t="shared" si="1"/>
        <v>88</v>
      </c>
      <c r="H83" s="37">
        <v>0</v>
      </c>
    </row>
    <row r="84" spans="1:8" s="31" customFormat="1" ht="15.5" x14ac:dyDescent="0.35">
      <c r="A84" s="4" t="s">
        <v>36</v>
      </c>
      <c r="B84" s="5" t="s">
        <v>86</v>
      </c>
      <c r="C84" s="20">
        <f>C14+C27+C43+C57+C68+C77</f>
        <v>278126000</v>
      </c>
      <c r="D84" s="20">
        <f t="shared" ref="D84:F84" si="8">D14+D27+D43+D57+D68+D77</f>
        <v>294760838.19999999</v>
      </c>
      <c r="E84" s="20">
        <f t="shared" si="8"/>
        <v>220686979.46999997</v>
      </c>
      <c r="F84" s="20">
        <f t="shared" si="8"/>
        <v>194931819.66000003</v>
      </c>
      <c r="G84" s="35">
        <f t="shared" ref="G84" si="9">F84/D84*100</f>
        <v>66.132197496241218</v>
      </c>
      <c r="H84" s="35">
        <f t="shared" ref="H84" si="10">F84/E84*100</f>
        <v>88.329551715351158</v>
      </c>
    </row>
    <row r="85" spans="1:8" ht="15" x14ac:dyDescent="0.3">
      <c r="A85" s="51" t="s">
        <v>87</v>
      </c>
      <c r="B85" s="51"/>
      <c r="C85" s="51"/>
      <c r="D85" s="51"/>
      <c r="E85" s="51"/>
      <c r="F85" s="51"/>
      <c r="G85" s="51"/>
      <c r="H85" s="51"/>
    </row>
    <row r="86" spans="1:8" s="9" customFormat="1" ht="15" hidden="1" x14ac:dyDescent="0.3">
      <c r="A86" s="12" t="s">
        <v>0</v>
      </c>
      <c r="B86" s="13" t="s">
        <v>1</v>
      </c>
      <c r="C86" s="21">
        <f>C87</f>
        <v>0</v>
      </c>
      <c r="D86" s="21">
        <f t="shared" ref="D86:F86" si="11">D87</f>
        <v>0</v>
      </c>
      <c r="E86" s="21">
        <v>0</v>
      </c>
      <c r="F86" s="21">
        <f t="shared" si="11"/>
        <v>0</v>
      </c>
      <c r="G86" s="14" t="e">
        <f>F86/D86*100</f>
        <v>#DIV/0!</v>
      </c>
      <c r="H86" s="14">
        <v>0</v>
      </c>
    </row>
    <row r="87" spans="1:8" ht="77.5" hidden="1" x14ac:dyDescent="0.35">
      <c r="A87" s="11" t="s">
        <v>2</v>
      </c>
      <c r="B87" s="10" t="s">
        <v>3</v>
      </c>
      <c r="C87" s="22">
        <v>0</v>
      </c>
      <c r="D87" s="22">
        <v>0</v>
      </c>
      <c r="E87" s="22">
        <v>0</v>
      </c>
      <c r="F87" s="22">
        <v>0</v>
      </c>
      <c r="G87" s="15" t="e">
        <f t="shared" ref="G87" si="12">F87/D87*100</f>
        <v>#DIV/0!</v>
      </c>
      <c r="H87" s="15">
        <v>0</v>
      </c>
    </row>
    <row r="88" spans="1:8" s="9" customFormat="1" ht="15" x14ac:dyDescent="0.3">
      <c r="A88" s="12" t="s">
        <v>0</v>
      </c>
      <c r="B88" s="13" t="s">
        <v>52</v>
      </c>
      <c r="C88" s="21">
        <f>C89+C92+C93+C95+C96+C97+C90+C91+C98</f>
        <v>1500000</v>
      </c>
      <c r="D88" s="21">
        <f t="shared" ref="D88:F88" si="13">D89+D92+D93+D95+D96+D97+D90+D91+D98</f>
        <v>10734862.65</v>
      </c>
      <c r="E88" s="21">
        <f t="shared" si="13"/>
        <v>10434862.65</v>
      </c>
      <c r="F88" s="21">
        <f t="shared" si="13"/>
        <v>3130095.75</v>
      </c>
      <c r="G88" s="14">
        <f>F88/D88*100</f>
        <v>29.158228214498859</v>
      </c>
      <c r="H88" s="14">
        <f>F88/E88*100</f>
        <v>29.996520845437292</v>
      </c>
    </row>
    <row r="89" spans="1:8" s="26" customFormat="1" ht="77.5" x14ac:dyDescent="0.35">
      <c r="A89" s="11" t="s">
        <v>50</v>
      </c>
      <c r="B89" s="7" t="s">
        <v>3</v>
      </c>
      <c r="C89" s="22">
        <v>0</v>
      </c>
      <c r="D89" s="22">
        <v>1841513.16</v>
      </c>
      <c r="E89" s="22">
        <v>1841513.16</v>
      </c>
      <c r="F89" s="22">
        <v>891405.16</v>
      </c>
      <c r="G89" s="15">
        <f t="shared" ref="G89:G142" si="14">F89/D89*100</f>
        <v>48.406124884820265</v>
      </c>
      <c r="H89" s="15">
        <f t="shared" ref="H89:H142" si="15">F89/E89*100</f>
        <v>48.406124884820265</v>
      </c>
    </row>
    <row r="90" spans="1:8" s="26" customFormat="1" ht="31" x14ac:dyDescent="0.35">
      <c r="A90" s="11" t="s">
        <v>54</v>
      </c>
      <c r="B90" s="7" t="s">
        <v>5</v>
      </c>
      <c r="C90" s="22">
        <v>0</v>
      </c>
      <c r="D90" s="22">
        <v>1680000</v>
      </c>
      <c r="E90" s="22">
        <v>1380000</v>
      </c>
      <c r="F90" s="22">
        <v>1299000</v>
      </c>
      <c r="G90" s="15">
        <f t="shared" si="14"/>
        <v>77.321428571428569</v>
      </c>
      <c r="H90" s="15">
        <f t="shared" si="15"/>
        <v>94.130434782608702</v>
      </c>
    </row>
    <row r="91" spans="1:8" s="26" customFormat="1" ht="31" x14ac:dyDescent="0.35">
      <c r="A91" s="11" t="s">
        <v>139</v>
      </c>
      <c r="B91" s="7" t="s">
        <v>24</v>
      </c>
      <c r="C91" s="22">
        <v>0</v>
      </c>
      <c r="D91" s="22">
        <v>159490.59</v>
      </c>
      <c r="E91" s="22">
        <v>159490.59</v>
      </c>
      <c r="F91" s="22">
        <v>159490.59</v>
      </c>
      <c r="G91" s="15">
        <f t="shared" si="14"/>
        <v>100</v>
      </c>
      <c r="H91" s="15"/>
    </row>
    <row r="92" spans="1:8" ht="31" x14ac:dyDescent="0.35">
      <c r="A92" s="11" t="s">
        <v>114</v>
      </c>
      <c r="B92" s="10" t="s">
        <v>115</v>
      </c>
      <c r="C92" s="22">
        <v>0</v>
      </c>
      <c r="D92" s="22">
        <v>5000000</v>
      </c>
      <c r="E92" s="22">
        <v>5000000</v>
      </c>
      <c r="F92" s="22">
        <v>252000</v>
      </c>
      <c r="G92" s="15">
        <f t="shared" si="14"/>
        <v>5.04</v>
      </c>
      <c r="H92" s="15">
        <f t="shared" si="15"/>
        <v>5.04</v>
      </c>
    </row>
    <row r="93" spans="1:8" ht="30" customHeight="1" x14ac:dyDescent="0.35">
      <c r="A93" s="11" t="s">
        <v>135</v>
      </c>
      <c r="B93" s="32" t="s">
        <v>108</v>
      </c>
      <c r="C93" s="22">
        <v>1500000</v>
      </c>
      <c r="D93" s="22">
        <v>1500000</v>
      </c>
      <c r="E93" s="22">
        <v>1500000</v>
      </c>
      <c r="F93" s="22">
        <v>0</v>
      </c>
      <c r="G93" s="15">
        <f t="shared" si="14"/>
        <v>0</v>
      </c>
      <c r="H93" s="15">
        <v>0</v>
      </c>
    </row>
    <row r="94" spans="1:8" ht="46.5" hidden="1" x14ac:dyDescent="0.35">
      <c r="A94" s="11" t="s">
        <v>13</v>
      </c>
      <c r="B94" s="10" t="s">
        <v>14</v>
      </c>
      <c r="C94" s="22"/>
      <c r="D94" s="22"/>
      <c r="E94" s="22"/>
      <c r="F94" s="22"/>
      <c r="G94" s="15" t="e">
        <f t="shared" si="14"/>
        <v>#DIV/0!</v>
      </c>
      <c r="H94" s="15" t="e">
        <f t="shared" si="15"/>
        <v>#DIV/0!</v>
      </c>
    </row>
    <row r="95" spans="1:8" ht="42" hidden="1" customHeight="1" x14ac:dyDescent="0.35">
      <c r="A95" s="11" t="s">
        <v>89</v>
      </c>
      <c r="B95" s="10" t="s">
        <v>93</v>
      </c>
      <c r="C95" s="22">
        <v>0</v>
      </c>
      <c r="D95" s="22">
        <v>0</v>
      </c>
      <c r="E95" s="22">
        <v>0</v>
      </c>
      <c r="F95" s="22">
        <v>0</v>
      </c>
      <c r="G95" s="15" t="e">
        <f t="shared" si="14"/>
        <v>#DIV/0!</v>
      </c>
      <c r="H95" s="15" t="e">
        <f t="shared" si="15"/>
        <v>#DIV/0!</v>
      </c>
    </row>
    <row r="96" spans="1:8" ht="48.75" hidden="1" customHeight="1" x14ac:dyDescent="0.35">
      <c r="A96" s="11" t="s">
        <v>90</v>
      </c>
      <c r="B96" s="7" t="s">
        <v>94</v>
      </c>
      <c r="C96" s="22">
        <v>0</v>
      </c>
      <c r="D96" s="22">
        <v>0</v>
      </c>
      <c r="E96" s="22">
        <v>0</v>
      </c>
      <c r="F96" s="22">
        <v>0</v>
      </c>
      <c r="G96" s="15" t="e">
        <f t="shared" si="14"/>
        <v>#DIV/0!</v>
      </c>
      <c r="H96" s="15" t="e">
        <f t="shared" si="15"/>
        <v>#DIV/0!</v>
      </c>
    </row>
    <row r="97" spans="1:8" ht="16" hidden="1" customHeight="1" x14ac:dyDescent="0.35">
      <c r="A97" s="11" t="s">
        <v>91</v>
      </c>
      <c r="B97" s="10" t="s">
        <v>95</v>
      </c>
      <c r="C97" s="22">
        <v>0</v>
      </c>
      <c r="D97" s="22">
        <v>0</v>
      </c>
      <c r="E97" s="22">
        <v>0</v>
      </c>
      <c r="F97" s="22">
        <v>0</v>
      </c>
      <c r="G97" s="15" t="e">
        <f t="shared" si="14"/>
        <v>#DIV/0!</v>
      </c>
      <c r="H97" s="15" t="e">
        <f t="shared" si="15"/>
        <v>#DIV/0!</v>
      </c>
    </row>
    <row r="98" spans="1:8" ht="26" customHeight="1" x14ac:dyDescent="0.35">
      <c r="A98" s="11" t="s">
        <v>140</v>
      </c>
      <c r="B98" s="10" t="s">
        <v>141</v>
      </c>
      <c r="C98" s="22">
        <v>0</v>
      </c>
      <c r="D98" s="22">
        <v>553858.9</v>
      </c>
      <c r="E98" s="22">
        <v>553858.9</v>
      </c>
      <c r="F98" s="22">
        <v>528200</v>
      </c>
      <c r="G98" s="15">
        <f t="shared" si="14"/>
        <v>95.367249673156834</v>
      </c>
      <c r="H98" s="15">
        <f t="shared" si="15"/>
        <v>95.367249673156834</v>
      </c>
    </row>
    <row r="99" spans="1:8" s="9" customFormat="1" ht="21.75" customHeight="1" x14ac:dyDescent="0.3">
      <c r="A99" s="12" t="s">
        <v>15</v>
      </c>
      <c r="B99" s="13" t="s">
        <v>58</v>
      </c>
      <c r="C99" s="21">
        <f>C100+C101+C102+C103+C104+C105+C106</f>
        <v>900000</v>
      </c>
      <c r="D99" s="21">
        <f t="shared" ref="D99:F99" si="16">D100+D101+D102+D103+D104+D105+D106</f>
        <v>3580598.7499999995</v>
      </c>
      <c r="E99" s="21">
        <f t="shared" si="16"/>
        <v>3580598.7499999995</v>
      </c>
      <c r="F99" s="21">
        <f t="shared" si="16"/>
        <v>2221086.65</v>
      </c>
      <c r="G99" s="14">
        <f t="shared" si="14"/>
        <v>62.031151912791124</v>
      </c>
      <c r="H99" s="14">
        <f t="shared" si="15"/>
        <v>62.031151912791124</v>
      </c>
    </row>
    <row r="100" spans="1:8" ht="15.5" x14ac:dyDescent="0.35">
      <c r="A100" s="11" t="s">
        <v>59</v>
      </c>
      <c r="B100" s="10" t="s">
        <v>16</v>
      </c>
      <c r="C100" s="22">
        <v>500000</v>
      </c>
      <c r="D100" s="22">
        <v>1274381.6599999999</v>
      </c>
      <c r="E100" s="22">
        <v>1274381.6599999999</v>
      </c>
      <c r="F100" s="22">
        <v>1099279.8999999999</v>
      </c>
      <c r="G100" s="15">
        <f t="shared" si="14"/>
        <v>86.259865039175153</v>
      </c>
      <c r="H100" s="15">
        <f t="shared" si="15"/>
        <v>86.259865039175153</v>
      </c>
    </row>
    <row r="101" spans="1:8" ht="31" x14ac:dyDescent="0.35">
      <c r="A101" s="11" t="s">
        <v>61</v>
      </c>
      <c r="B101" s="7" t="s">
        <v>60</v>
      </c>
      <c r="C101" s="22">
        <v>400000</v>
      </c>
      <c r="D101" s="22">
        <v>1871079.38</v>
      </c>
      <c r="E101" s="22">
        <v>1871079.38</v>
      </c>
      <c r="F101" s="22">
        <v>925684.25</v>
      </c>
      <c r="G101" s="15">
        <f t="shared" si="14"/>
        <v>49.473275153083037</v>
      </c>
      <c r="H101" s="15">
        <f t="shared" si="15"/>
        <v>49.473275153083037</v>
      </c>
    </row>
    <row r="102" spans="1:8" ht="62" hidden="1" x14ac:dyDescent="0.35">
      <c r="A102" s="11" t="s">
        <v>73</v>
      </c>
      <c r="B102" s="7" t="s">
        <v>74</v>
      </c>
      <c r="C102" s="22">
        <v>0</v>
      </c>
      <c r="D102" s="22"/>
      <c r="E102" s="22"/>
      <c r="F102" s="22">
        <v>0</v>
      </c>
      <c r="G102" s="15" t="e">
        <f t="shared" si="14"/>
        <v>#DIV/0!</v>
      </c>
      <c r="H102" s="15" t="e">
        <f t="shared" si="15"/>
        <v>#DIV/0!</v>
      </c>
    </row>
    <row r="103" spans="1:8" ht="46.5" x14ac:dyDescent="0.35">
      <c r="A103" s="11" t="s">
        <v>66</v>
      </c>
      <c r="B103" s="7" t="s">
        <v>17</v>
      </c>
      <c r="C103" s="22">
        <v>0</v>
      </c>
      <c r="D103" s="22">
        <v>121069.26</v>
      </c>
      <c r="E103" s="22">
        <v>121069.26</v>
      </c>
      <c r="F103" s="22">
        <v>110122.5</v>
      </c>
      <c r="G103" s="15">
        <f t="shared" si="14"/>
        <v>90.958266367532119</v>
      </c>
      <c r="H103" s="15">
        <f t="shared" si="15"/>
        <v>90.958266367532119</v>
      </c>
    </row>
    <row r="104" spans="1:8" ht="31" x14ac:dyDescent="0.35">
      <c r="A104" s="11" t="s">
        <v>67</v>
      </c>
      <c r="B104" s="7" t="s">
        <v>18</v>
      </c>
      <c r="C104" s="22">
        <v>0</v>
      </c>
      <c r="D104" s="22">
        <v>3990.11</v>
      </c>
      <c r="E104" s="22">
        <v>3990.11</v>
      </c>
      <c r="F104" s="22">
        <v>0</v>
      </c>
      <c r="G104" s="15">
        <f t="shared" si="14"/>
        <v>0</v>
      </c>
      <c r="H104" s="15">
        <f t="shared" si="15"/>
        <v>0</v>
      </c>
    </row>
    <row r="105" spans="1:8" ht="44" customHeight="1" x14ac:dyDescent="0.35">
      <c r="A105" s="11" t="s">
        <v>75</v>
      </c>
      <c r="B105" s="7" t="s">
        <v>19</v>
      </c>
      <c r="C105" s="22">
        <v>0</v>
      </c>
      <c r="D105" s="22">
        <v>111000</v>
      </c>
      <c r="E105" s="22">
        <v>111000</v>
      </c>
      <c r="F105" s="22">
        <v>86000</v>
      </c>
      <c r="G105" s="15">
        <f t="shared" si="14"/>
        <v>77.477477477477478</v>
      </c>
      <c r="H105" s="15">
        <f t="shared" si="15"/>
        <v>77.477477477477478</v>
      </c>
    </row>
    <row r="106" spans="1:8" ht="31.5" customHeight="1" x14ac:dyDescent="0.35">
      <c r="A106" s="11" t="s">
        <v>118</v>
      </c>
      <c r="B106" s="7" t="s">
        <v>119</v>
      </c>
      <c r="C106" s="22">
        <v>0</v>
      </c>
      <c r="D106" s="22">
        <v>199078.34</v>
      </c>
      <c r="E106" s="22">
        <v>199078.34</v>
      </c>
      <c r="F106" s="22">
        <v>0</v>
      </c>
      <c r="G106" s="15">
        <f t="shared" si="14"/>
        <v>0</v>
      </c>
      <c r="H106" s="15">
        <f t="shared" si="15"/>
        <v>0</v>
      </c>
    </row>
    <row r="107" spans="1:8" s="9" customFormat="1" ht="45" x14ac:dyDescent="0.3">
      <c r="A107" s="12" t="s">
        <v>20</v>
      </c>
      <c r="B107" s="5" t="s">
        <v>76</v>
      </c>
      <c r="C107" s="21">
        <f>C108+C109+C112+C110+C111</f>
        <v>50000</v>
      </c>
      <c r="D107" s="21">
        <f t="shared" ref="D107:F107" si="17">D108+D109+D112+D110+D111</f>
        <v>21900804.449999999</v>
      </c>
      <c r="E107" s="21">
        <f t="shared" si="17"/>
        <v>7415570.9199999999</v>
      </c>
      <c r="F107" s="21">
        <f t="shared" si="17"/>
        <v>6709553.6899999995</v>
      </c>
      <c r="G107" s="14">
        <f t="shared" si="14"/>
        <v>30.636106108878568</v>
      </c>
      <c r="H107" s="14">
        <f t="shared" si="15"/>
        <v>90.479259956966331</v>
      </c>
    </row>
    <row r="108" spans="1:8" ht="62" x14ac:dyDescent="0.35">
      <c r="A108" s="11" t="s">
        <v>96</v>
      </c>
      <c r="B108" s="10" t="s">
        <v>23</v>
      </c>
      <c r="C108" s="22">
        <v>50000</v>
      </c>
      <c r="D108" s="22">
        <v>2087554.46</v>
      </c>
      <c r="E108" s="22">
        <v>2087554.46</v>
      </c>
      <c r="F108" s="22">
        <v>1511616.17</v>
      </c>
      <c r="G108" s="14">
        <f t="shared" si="14"/>
        <v>72.410861559032085</v>
      </c>
      <c r="H108" s="14">
        <f t="shared" si="15"/>
        <v>72.410861559032085</v>
      </c>
    </row>
    <row r="109" spans="1:8" ht="108.5" hidden="1" x14ac:dyDescent="0.35">
      <c r="A109" s="11" t="s">
        <v>44</v>
      </c>
      <c r="B109" s="10" t="s">
        <v>43</v>
      </c>
      <c r="C109" s="22">
        <v>0</v>
      </c>
      <c r="D109" s="22"/>
      <c r="E109" s="22"/>
      <c r="F109" s="22"/>
      <c r="G109" s="14" t="e">
        <f t="shared" si="14"/>
        <v>#DIV/0!</v>
      </c>
      <c r="H109" s="14" t="e">
        <f t="shared" si="15"/>
        <v>#DIV/0!</v>
      </c>
    </row>
    <row r="110" spans="1:8" s="26" customFormat="1" ht="340" customHeight="1" x14ac:dyDescent="0.35">
      <c r="A110" s="39" t="s">
        <v>163</v>
      </c>
      <c r="B110" s="38" t="s">
        <v>164</v>
      </c>
      <c r="C110" s="22">
        <v>0</v>
      </c>
      <c r="D110" s="22">
        <v>14485233.529999999</v>
      </c>
      <c r="E110" s="22">
        <v>0</v>
      </c>
      <c r="F110" s="22">
        <v>0</v>
      </c>
      <c r="G110" s="15">
        <f t="shared" si="14"/>
        <v>0</v>
      </c>
      <c r="H110" s="15">
        <v>0</v>
      </c>
    </row>
    <row r="111" spans="1:8" s="26" customFormat="1" ht="247" customHeight="1" x14ac:dyDescent="0.3">
      <c r="A111" s="39" t="s">
        <v>152</v>
      </c>
      <c r="B111" s="10" t="s">
        <v>153</v>
      </c>
      <c r="C111" s="22">
        <v>0</v>
      </c>
      <c r="D111" s="22">
        <v>5188337.5199999996</v>
      </c>
      <c r="E111" s="22">
        <v>5188337.5199999996</v>
      </c>
      <c r="F111" s="22">
        <v>5188337.5199999996</v>
      </c>
      <c r="G111" s="15">
        <f t="shared" si="14"/>
        <v>100</v>
      </c>
      <c r="H111" s="15">
        <f t="shared" si="15"/>
        <v>100</v>
      </c>
    </row>
    <row r="112" spans="1:8" ht="46.5" x14ac:dyDescent="0.35">
      <c r="A112" s="11" t="s">
        <v>142</v>
      </c>
      <c r="B112" s="10" t="s">
        <v>131</v>
      </c>
      <c r="C112" s="22">
        <v>0</v>
      </c>
      <c r="D112" s="22">
        <v>139678.94</v>
      </c>
      <c r="E112" s="22">
        <v>139678.94</v>
      </c>
      <c r="F112" s="22">
        <v>9600</v>
      </c>
      <c r="G112" s="14">
        <f t="shared" si="14"/>
        <v>6.8729043905974656</v>
      </c>
      <c r="H112" s="14">
        <f t="shared" si="15"/>
        <v>6.8729043905974656</v>
      </c>
    </row>
    <row r="113" spans="1:8" s="9" customFormat="1" ht="30" x14ac:dyDescent="0.3">
      <c r="A113" s="12">
        <v>10</v>
      </c>
      <c r="B113" s="5" t="s">
        <v>78</v>
      </c>
      <c r="C113" s="21">
        <f>C114+C115+C116+C117</f>
        <v>300000</v>
      </c>
      <c r="D113" s="21">
        <f t="shared" ref="D113:F113" si="18">D114+D115+D116+D117</f>
        <v>879119.87000000011</v>
      </c>
      <c r="E113" s="21">
        <f t="shared" si="18"/>
        <v>879119.87000000011</v>
      </c>
      <c r="F113" s="21">
        <f t="shared" si="18"/>
        <v>503337.86</v>
      </c>
      <c r="G113" s="14">
        <f t="shared" si="14"/>
        <v>57.25474729629304</v>
      </c>
      <c r="H113" s="14">
        <f t="shared" si="15"/>
        <v>57.25474729629304</v>
      </c>
    </row>
    <row r="114" spans="1:8" ht="31" x14ac:dyDescent="0.35">
      <c r="A114" s="11" t="s">
        <v>97</v>
      </c>
      <c r="B114" s="10" t="s">
        <v>79</v>
      </c>
      <c r="C114" s="22">
        <v>300000</v>
      </c>
      <c r="D114" s="22">
        <v>439147.52000000002</v>
      </c>
      <c r="E114" s="22">
        <v>439147.52000000002</v>
      </c>
      <c r="F114" s="22">
        <v>76103.48</v>
      </c>
      <c r="G114" s="15">
        <f t="shared" si="14"/>
        <v>17.32982119539238</v>
      </c>
      <c r="H114" s="15">
        <f t="shared" si="15"/>
        <v>17.32982119539238</v>
      </c>
    </row>
    <row r="115" spans="1:8" ht="15.5" x14ac:dyDescent="0.35">
      <c r="A115" s="11" t="s">
        <v>126</v>
      </c>
      <c r="B115" s="10" t="s">
        <v>26</v>
      </c>
      <c r="C115" s="22">
        <v>0</v>
      </c>
      <c r="D115" s="22">
        <v>225615.55</v>
      </c>
      <c r="E115" s="22">
        <v>225615.55</v>
      </c>
      <c r="F115" s="22">
        <v>215348.38</v>
      </c>
      <c r="G115" s="15">
        <f t="shared" si="14"/>
        <v>95.449263138112599</v>
      </c>
      <c r="H115" s="15">
        <f t="shared" si="15"/>
        <v>95.449263138112599</v>
      </c>
    </row>
    <row r="116" spans="1:8" ht="15.5" x14ac:dyDescent="0.35">
      <c r="A116" s="11" t="s">
        <v>143</v>
      </c>
      <c r="B116" s="10" t="s">
        <v>27</v>
      </c>
      <c r="C116" s="22">
        <v>0</v>
      </c>
      <c r="D116" s="22">
        <v>37600</v>
      </c>
      <c r="E116" s="22">
        <v>37600</v>
      </c>
      <c r="F116" s="22">
        <v>37600</v>
      </c>
      <c r="G116" s="15">
        <f t="shared" si="14"/>
        <v>100</v>
      </c>
      <c r="H116" s="15">
        <f t="shared" si="15"/>
        <v>100</v>
      </c>
    </row>
    <row r="117" spans="1:8" ht="46.5" x14ac:dyDescent="0.35">
      <c r="A117" s="11" t="s">
        <v>127</v>
      </c>
      <c r="B117" s="10" t="s">
        <v>28</v>
      </c>
      <c r="C117" s="22">
        <v>0</v>
      </c>
      <c r="D117" s="22">
        <v>176756.8</v>
      </c>
      <c r="E117" s="22">
        <v>176756.8</v>
      </c>
      <c r="F117" s="22">
        <v>174286</v>
      </c>
      <c r="G117" s="15">
        <f t="shared" si="14"/>
        <v>98.602147130973179</v>
      </c>
      <c r="H117" s="15">
        <f t="shared" si="15"/>
        <v>98.602147130973179</v>
      </c>
    </row>
    <row r="118" spans="1:8" s="9" customFormat="1" ht="60" x14ac:dyDescent="0.3">
      <c r="A118" s="12" t="s">
        <v>98</v>
      </c>
      <c r="B118" s="5" t="s">
        <v>107</v>
      </c>
      <c r="C118" s="21">
        <f>SUM(C120:C138)</f>
        <v>135100</v>
      </c>
      <c r="D118" s="21">
        <f>SUM(D119:D138)</f>
        <v>79347406.620000005</v>
      </c>
      <c r="E118" s="21">
        <f>SUM(E119:E138)</f>
        <v>70077057.620000005</v>
      </c>
      <c r="F118" s="21">
        <f t="shared" ref="F118" si="19">SUM(F120:F138)</f>
        <v>18149598.34</v>
      </c>
      <c r="G118" s="14">
        <f t="shared" si="14"/>
        <v>22.873587320779908</v>
      </c>
      <c r="H118" s="14">
        <f t="shared" si="15"/>
        <v>25.89948687403237</v>
      </c>
    </row>
    <row r="119" spans="1:8" s="26" customFormat="1" ht="31" hidden="1" x14ac:dyDescent="0.35">
      <c r="A119" s="11" t="s">
        <v>109</v>
      </c>
      <c r="B119" s="7" t="s">
        <v>60</v>
      </c>
      <c r="C119" s="22">
        <v>0</v>
      </c>
      <c r="D119" s="22"/>
      <c r="E119" s="22"/>
      <c r="F119" s="22">
        <v>0</v>
      </c>
      <c r="G119" s="14" t="e">
        <f t="shared" si="14"/>
        <v>#DIV/0!</v>
      </c>
      <c r="H119" s="14" t="e">
        <f t="shared" si="15"/>
        <v>#DIV/0!</v>
      </c>
    </row>
    <row r="120" spans="1:8" ht="15.5" hidden="1" x14ac:dyDescent="0.35">
      <c r="A120" s="11" t="s">
        <v>99</v>
      </c>
      <c r="B120" s="10" t="s">
        <v>82</v>
      </c>
      <c r="C120" s="22">
        <v>0</v>
      </c>
      <c r="D120" s="22"/>
      <c r="E120" s="22"/>
      <c r="F120" s="22">
        <v>0</v>
      </c>
      <c r="G120" s="14" t="e">
        <f t="shared" si="14"/>
        <v>#DIV/0!</v>
      </c>
      <c r="H120" s="14" t="e">
        <f t="shared" si="15"/>
        <v>#DIV/0!</v>
      </c>
    </row>
    <row r="121" spans="1:8" s="26" customFormat="1" ht="46.5" x14ac:dyDescent="0.35">
      <c r="A121" s="11" t="s">
        <v>61</v>
      </c>
      <c r="B121" s="10" t="s">
        <v>165</v>
      </c>
      <c r="C121" s="22">
        <v>0</v>
      </c>
      <c r="D121" s="22">
        <v>1858389.41</v>
      </c>
      <c r="E121" s="22">
        <v>1858389.41</v>
      </c>
      <c r="F121" s="22">
        <v>1558389.41</v>
      </c>
      <c r="G121" s="15">
        <v>0</v>
      </c>
      <c r="H121" s="15">
        <f t="shared" si="15"/>
        <v>83.856989370166502</v>
      </c>
    </row>
    <row r="122" spans="1:8" s="26" customFormat="1" ht="46.5" x14ac:dyDescent="0.35">
      <c r="A122" s="11" t="s">
        <v>127</v>
      </c>
      <c r="B122" s="10" t="s">
        <v>28</v>
      </c>
      <c r="C122" s="22">
        <v>0</v>
      </c>
      <c r="D122" s="22">
        <v>80000</v>
      </c>
      <c r="E122" s="22">
        <v>80000</v>
      </c>
      <c r="F122" s="22">
        <v>0</v>
      </c>
      <c r="G122" s="15">
        <v>0</v>
      </c>
      <c r="H122" s="15">
        <f t="shared" si="15"/>
        <v>0</v>
      </c>
    </row>
    <row r="123" spans="1:8" s="26" customFormat="1" ht="15.5" x14ac:dyDescent="0.35">
      <c r="A123" s="11" t="s">
        <v>99</v>
      </c>
      <c r="B123" s="10" t="s">
        <v>82</v>
      </c>
      <c r="C123" s="22">
        <v>0</v>
      </c>
      <c r="D123" s="22">
        <v>350000</v>
      </c>
      <c r="E123" s="22">
        <v>350000</v>
      </c>
      <c r="F123" s="22">
        <v>0</v>
      </c>
      <c r="G123" s="15"/>
      <c r="H123" s="15">
        <f t="shared" si="15"/>
        <v>0</v>
      </c>
    </row>
    <row r="124" spans="1:8" ht="15.5" x14ac:dyDescent="0.35">
      <c r="A124" s="11" t="s">
        <v>88</v>
      </c>
      <c r="B124" s="10" t="s">
        <v>92</v>
      </c>
      <c r="C124" s="22">
        <v>0</v>
      </c>
      <c r="D124" s="22">
        <v>1754023.8</v>
      </c>
      <c r="E124" s="22">
        <v>1754023.8</v>
      </c>
      <c r="F124" s="22">
        <v>1730018.3</v>
      </c>
      <c r="G124" s="15">
        <f t="shared" si="14"/>
        <v>98.631403975248219</v>
      </c>
      <c r="H124" s="15">
        <f t="shared" si="15"/>
        <v>98.631403975248219</v>
      </c>
    </row>
    <row r="125" spans="1:8" ht="15.5" x14ac:dyDescent="0.35">
      <c r="A125" s="11" t="s">
        <v>144</v>
      </c>
      <c r="B125" s="10" t="s">
        <v>145</v>
      </c>
      <c r="C125" s="22">
        <v>0</v>
      </c>
      <c r="D125" s="22">
        <v>1879945</v>
      </c>
      <c r="E125" s="22">
        <v>1879945</v>
      </c>
      <c r="F125" s="22">
        <v>0</v>
      </c>
      <c r="G125" s="15">
        <f t="shared" si="14"/>
        <v>0</v>
      </c>
      <c r="H125" s="15">
        <f t="shared" si="15"/>
        <v>0</v>
      </c>
    </row>
    <row r="126" spans="1:8" ht="15.5" x14ac:dyDescent="0.35">
      <c r="A126" s="11" t="s">
        <v>100</v>
      </c>
      <c r="B126" s="10" t="s">
        <v>101</v>
      </c>
      <c r="C126" s="22">
        <v>0</v>
      </c>
      <c r="D126" s="22">
        <v>9494886</v>
      </c>
      <c r="E126" s="22">
        <v>7761786</v>
      </c>
      <c r="F126" s="22">
        <v>971648.04</v>
      </c>
      <c r="G126" s="15">
        <f t="shared" si="14"/>
        <v>10.233382896856266</v>
      </c>
      <c r="H126" s="15">
        <f t="shared" si="15"/>
        <v>12.518356471049319</v>
      </c>
    </row>
    <row r="127" spans="1:8" ht="15.5" x14ac:dyDescent="0.35">
      <c r="A127" s="11" t="s">
        <v>116</v>
      </c>
      <c r="B127" s="10" t="s">
        <v>117</v>
      </c>
      <c r="C127" s="22"/>
      <c r="D127" s="22">
        <v>444940</v>
      </c>
      <c r="E127" s="22">
        <v>444940</v>
      </c>
      <c r="F127" s="22">
        <v>409987.41</v>
      </c>
      <c r="G127" s="15">
        <f t="shared" si="14"/>
        <v>92.144426214770519</v>
      </c>
      <c r="H127" s="15">
        <f t="shared" si="15"/>
        <v>92.144426214770519</v>
      </c>
    </row>
    <row r="128" spans="1:8" ht="15.5" x14ac:dyDescent="0.35">
      <c r="A128" s="11" t="s">
        <v>102</v>
      </c>
      <c r="B128" s="10" t="s">
        <v>103</v>
      </c>
      <c r="C128" s="22">
        <v>0</v>
      </c>
      <c r="D128" s="22">
        <v>150000</v>
      </c>
      <c r="E128" s="22">
        <v>150000</v>
      </c>
      <c r="F128" s="22">
        <v>0</v>
      </c>
      <c r="G128" s="15">
        <f t="shared" si="14"/>
        <v>0</v>
      </c>
      <c r="H128" s="15">
        <f t="shared" si="15"/>
        <v>0</v>
      </c>
    </row>
    <row r="129" spans="1:8" ht="15.5" hidden="1" x14ac:dyDescent="0.35">
      <c r="A129" s="11" t="s">
        <v>118</v>
      </c>
      <c r="B129" s="10" t="s">
        <v>103</v>
      </c>
      <c r="C129" s="22">
        <v>0</v>
      </c>
      <c r="D129" s="22"/>
      <c r="E129" s="22"/>
      <c r="F129" s="22">
        <v>0</v>
      </c>
      <c r="G129" s="15" t="e">
        <f t="shared" si="14"/>
        <v>#DIV/0!</v>
      </c>
      <c r="H129" s="15" t="e">
        <f t="shared" si="15"/>
        <v>#DIV/0!</v>
      </c>
    </row>
    <row r="130" spans="1:8" ht="31" x14ac:dyDescent="0.35">
      <c r="A130" s="11" t="s">
        <v>118</v>
      </c>
      <c r="B130" s="10" t="s">
        <v>119</v>
      </c>
      <c r="C130" s="22">
        <v>0</v>
      </c>
      <c r="D130" s="22">
        <v>1700000</v>
      </c>
      <c r="E130" s="22">
        <v>1700000</v>
      </c>
      <c r="F130" s="22">
        <v>80000</v>
      </c>
      <c r="G130" s="15">
        <f t="shared" si="14"/>
        <v>4.7058823529411766</v>
      </c>
      <c r="H130" s="15">
        <f t="shared" si="15"/>
        <v>4.7058823529411766</v>
      </c>
    </row>
    <row r="131" spans="1:8" ht="31" x14ac:dyDescent="0.35">
      <c r="A131" s="11" t="s">
        <v>120</v>
      </c>
      <c r="B131" s="10" t="s">
        <v>121</v>
      </c>
      <c r="C131" s="22">
        <v>0</v>
      </c>
      <c r="D131" s="22">
        <v>17039691</v>
      </c>
      <c r="E131" s="22">
        <v>17039691</v>
      </c>
      <c r="F131" s="22">
        <v>27630</v>
      </c>
      <c r="G131" s="15">
        <f t="shared" si="14"/>
        <v>0.16215082773508041</v>
      </c>
      <c r="H131" s="15">
        <f t="shared" si="15"/>
        <v>0.16215082773508041</v>
      </c>
    </row>
    <row r="132" spans="1:8" ht="46.5" x14ac:dyDescent="0.35">
      <c r="A132" s="11" t="s">
        <v>122</v>
      </c>
      <c r="B132" s="10" t="s">
        <v>123</v>
      </c>
      <c r="C132" s="22">
        <v>0</v>
      </c>
      <c r="D132" s="22">
        <v>1236717.4099999999</v>
      </c>
      <c r="E132" s="22">
        <v>1236717.4099999999</v>
      </c>
      <c r="F132" s="22">
        <v>938577.96</v>
      </c>
      <c r="G132" s="15">
        <f t="shared" si="14"/>
        <v>75.89267785920471</v>
      </c>
      <c r="H132" s="15">
        <f t="shared" si="15"/>
        <v>75.89267785920471</v>
      </c>
    </row>
    <row r="133" spans="1:8" ht="31" hidden="1" x14ac:dyDescent="0.35">
      <c r="A133" s="11" t="s">
        <v>89</v>
      </c>
      <c r="B133" s="10" t="s">
        <v>93</v>
      </c>
      <c r="C133" s="22">
        <v>0</v>
      </c>
      <c r="D133" s="22"/>
      <c r="E133" s="22"/>
      <c r="F133" s="22">
        <v>0</v>
      </c>
      <c r="G133" s="15" t="e">
        <f t="shared" si="14"/>
        <v>#DIV/0!</v>
      </c>
      <c r="H133" s="15" t="e">
        <f t="shared" si="15"/>
        <v>#DIV/0!</v>
      </c>
    </row>
    <row r="134" spans="1:8" ht="46.5" x14ac:dyDescent="0.35">
      <c r="A134" s="11" t="s">
        <v>90</v>
      </c>
      <c r="B134" s="10" t="s">
        <v>94</v>
      </c>
      <c r="C134" s="22">
        <v>0</v>
      </c>
      <c r="D134" s="22">
        <v>31451897</v>
      </c>
      <c r="E134" s="22">
        <v>25594948</v>
      </c>
      <c r="F134" s="22">
        <v>8207812.6399999997</v>
      </c>
      <c r="G134" s="15">
        <f t="shared" si="14"/>
        <v>26.096399336421584</v>
      </c>
      <c r="H134" s="15">
        <f t="shared" si="15"/>
        <v>32.068096563431183</v>
      </c>
    </row>
    <row r="135" spans="1:8" ht="15.5" x14ac:dyDescent="0.35">
      <c r="A135" s="11" t="s">
        <v>154</v>
      </c>
      <c r="B135" s="10" t="s">
        <v>155</v>
      </c>
      <c r="C135" s="22">
        <v>0</v>
      </c>
      <c r="D135" s="22">
        <v>1271817</v>
      </c>
      <c r="E135" s="22">
        <v>1271817</v>
      </c>
      <c r="F135" s="22">
        <v>196503.78</v>
      </c>
      <c r="G135" s="15">
        <f t="shared" si="14"/>
        <v>15.450633227893634</v>
      </c>
      <c r="H135" s="15">
        <f t="shared" si="15"/>
        <v>15.450633227893634</v>
      </c>
    </row>
    <row r="136" spans="1:8" ht="31" x14ac:dyDescent="0.35">
      <c r="A136" s="11" t="s">
        <v>146</v>
      </c>
      <c r="B136" s="10" t="s">
        <v>147</v>
      </c>
      <c r="C136" s="22">
        <v>0</v>
      </c>
      <c r="D136" s="22">
        <v>8820000</v>
      </c>
      <c r="E136" s="22">
        <v>7168600</v>
      </c>
      <c r="F136" s="22">
        <v>4018000</v>
      </c>
      <c r="G136" s="15">
        <f t="shared" si="14"/>
        <v>45.555555555555557</v>
      </c>
      <c r="H136" s="15">
        <f t="shared" si="15"/>
        <v>56.04999581508244</v>
      </c>
    </row>
    <row r="137" spans="1:8" ht="31" x14ac:dyDescent="0.35">
      <c r="A137" s="11" t="s">
        <v>124</v>
      </c>
      <c r="B137" s="10" t="s">
        <v>125</v>
      </c>
      <c r="C137" s="22">
        <v>0</v>
      </c>
      <c r="D137" s="22">
        <v>1380000</v>
      </c>
      <c r="E137" s="22">
        <v>1380000</v>
      </c>
      <c r="F137" s="22">
        <v>0</v>
      </c>
      <c r="G137" s="15">
        <f t="shared" si="14"/>
        <v>0</v>
      </c>
      <c r="H137" s="15">
        <f t="shared" si="15"/>
        <v>0</v>
      </c>
    </row>
    <row r="138" spans="1:8" ht="31" x14ac:dyDescent="0.35">
      <c r="A138" s="11" t="s">
        <v>91</v>
      </c>
      <c r="B138" s="10" t="s">
        <v>95</v>
      </c>
      <c r="C138" s="22">
        <v>135100</v>
      </c>
      <c r="D138" s="22">
        <v>435100</v>
      </c>
      <c r="E138" s="22">
        <v>406200</v>
      </c>
      <c r="F138" s="22">
        <v>11030.8</v>
      </c>
      <c r="G138" s="15">
        <f t="shared" si="14"/>
        <v>2.5352332797058148</v>
      </c>
      <c r="H138" s="15">
        <f t="shared" si="15"/>
        <v>2.71560807483998</v>
      </c>
    </row>
    <row r="139" spans="1:8" s="9" customFormat="1" ht="30" x14ac:dyDescent="0.3">
      <c r="A139" s="12">
        <v>37</v>
      </c>
      <c r="B139" s="13" t="s">
        <v>106</v>
      </c>
      <c r="C139" s="21">
        <f>C141+C142</f>
        <v>0</v>
      </c>
      <c r="D139" s="21">
        <f>D141+D142+D140</f>
        <v>1790000</v>
      </c>
      <c r="E139" s="21">
        <f t="shared" ref="E139:F139" si="20">E141+E142+E140</f>
        <v>1790000</v>
      </c>
      <c r="F139" s="21">
        <f t="shared" si="20"/>
        <v>1090000</v>
      </c>
      <c r="G139" s="14">
        <f t="shared" si="14"/>
        <v>60.893854748603346</v>
      </c>
      <c r="H139" s="14">
        <f t="shared" si="15"/>
        <v>60.893854748603346</v>
      </c>
    </row>
    <row r="140" spans="1:8" s="26" customFormat="1" ht="15.5" x14ac:dyDescent="0.35">
      <c r="A140" s="11" t="s">
        <v>156</v>
      </c>
      <c r="B140" s="10" t="s">
        <v>35</v>
      </c>
      <c r="C140" s="22">
        <v>0</v>
      </c>
      <c r="D140" s="22">
        <v>1600000</v>
      </c>
      <c r="E140" s="22">
        <v>1600000</v>
      </c>
      <c r="F140" s="22">
        <v>900000</v>
      </c>
      <c r="G140" s="15">
        <f t="shared" si="14"/>
        <v>56.25</v>
      </c>
      <c r="H140" s="15">
        <f t="shared" si="15"/>
        <v>56.25</v>
      </c>
    </row>
    <row r="141" spans="1:8" ht="46.5" x14ac:dyDescent="0.35">
      <c r="A141" s="11" t="s">
        <v>148</v>
      </c>
      <c r="B141" s="10" t="s">
        <v>14</v>
      </c>
      <c r="C141" s="22">
        <v>0</v>
      </c>
      <c r="D141" s="22">
        <v>190000</v>
      </c>
      <c r="E141" s="22">
        <v>190000</v>
      </c>
      <c r="F141" s="22">
        <v>190000</v>
      </c>
      <c r="G141" s="15">
        <f t="shared" si="14"/>
        <v>100</v>
      </c>
      <c r="H141" s="15">
        <f t="shared" si="15"/>
        <v>100</v>
      </c>
    </row>
    <row r="142" spans="1:8" ht="31" hidden="1" x14ac:dyDescent="0.35">
      <c r="A142" s="11" t="s">
        <v>104</v>
      </c>
      <c r="B142" s="10" t="s">
        <v>105</v>
      </c>
      <c r="C142" s="22">
        <v>0</v>
      </c>
      <c r="D142" s="22">
        <v>0</v>
      </c>
      <c r="E142" s="22">
        <v>0</v>
      </c>
      <c r="F142" s="22">
        <v>0</v>
      </c>
      <c r="G142" s="15" t="e">
        <f t="shared" si="14"/>
        <v>#DIV/0!</v>
      </c>
      <c r="H142" s="15" t="e">
        <f t="shared" si="15"/>
        <v>#DIV/0!</v>
      </c>
    </row>
    <row r="143" spans="1:8" s="9" customFormat="1" ht="15" x14ac:dyDescent="0.3">
      <c r="A143" s="16" t="s">
        <v>36</v>
      </c>
      <c r="B143" s="5" t="s">
        <v>86</v>
      </c>
      <c r="C143" s="21">
        <f>C88+C99+C107+C113+C118+C139</f>
        <v>2885100</v>
      </c>
      <c r="D143" s="21">
        <f t="shared" ref="D143:F143" si="21">D88+D99+D107+D113+D118+D139</f>
        <v>118232792.34</v>
      </c>
      <c r="E143" s="21">
        <f t="shared" si="21"/>
        <v>94177209.810000002</v>
      </c>
      <c r="F143" s="21">
        <f t="shared" si="21"/>
        <v>31803672.289999999</v>
      </c>
      <c r="G143" s="14">
        <f>F143/D143*100</f>
        <v>26.899197473525554</v>
      </c>
      <c r="H143" s="14">
        <f>F143/E143*100</f>
        <v>33.770030301559217</v>
      </c>
    </row>
    <row r="144" spans="1:8" s="9" customFormat="1" ht="15" hidden="1" x14ac:dyDescent="0.3">
      <c r="A144" s="27"/>
      <c r="B144" s="28"/>
      <c r="C144" s="29"/>
      <c r="D144" s="29"/>
      <c r="E144" s="29"/>
      <c r="F144" s="29"/>
      <c r="G144" s="30"/>
      <c r="H144" s="30"/>
    </row>
    <row r="145" spans="1:9" s="9" customFormat="1" ht="15" hidden="1" x14ac:dyDescent="0.3">
      <c r="A145" s="27"/>
      <c r="B145" s="28"/>
      <c r="C145" s="29"/>
      <c r="D145" s="29"/>
      <c r="E145" s="29"/>
      <c r="F145" s="29"/>
      <c r="G145" s="30"/>
      <c r="H145" s="30"/>
    </row>
    <row r="147" spans="1:9" ht="17.5" x14ac:dyDescent="0.35">
      <c r="A147" s="50" t="s">
        <v>169</v>
      </c>
      <c r="B147" s="50"/>
      <c r="C147" s="17"/>
      <c r="D147" s="17"/>
      <c r="E147" s="17"/>
      <c r="F147" s="17"/>
      <c r="G147" s="57" t="s">
        <v>168</v>
      </c>
      <c r="H147" s="57"/>
      <c r="I147" s="17"/>
    </row>
    <row r="148" spans="1:9" ht="17.5" x14ac:dyDescent="0.35">
      <c r="A148" s="17"/>
      <c r="B148" s="17"/>
      <c r="C148" s="17"/>
      <c r="D148" s="17"/>
      <c r="E148" s="17"/>
      <c r="F148" s="17"/>
      <c r="G148" s="17"/>
      <c r="H148" s="17"/>
      <c r="I148" s="17"/>
    </row>
    <row r="149" spans="1:9" ht="17.5" x14ac:dyDescent="0.35">
      <c r="A149" s="17"/>
      <c r="B149" s="17"/>
      <c r="C149" s="17"/>
      <c r="D149" s="17"/>
      <c r="E149" s="17"/>
      <c r="F149" s="17"/>
      <c r="G149" s="17"/>
      <c r="H149" s="17"/>
      <c r="I149" s="17"/>
    </row>
  </sheetData>
  <mergeCells count="15">
    <mergeCell ref="A147:B147"/>
    <mergeCell ref="A85:H85"/>
    <mergeCell ref="A13:H13"/>
    <mergeCell ref="A8:F8"/>
    <mergeCell ref="A6:H6"/>
    <mergeCell ref="G147:H147"/>
    <mergeCell ref="G1:H1"/>
    <mergeCell ref="A10:A11"/>
    <mergeCell ref="B10:B11"/>
    <mergeCell ref="F10:F11"/>
    <mergeCell ref="G10:H10"/>
    <mergeCell ref="C10:E10"/>
    <mergeCell ref="D2:H2"/>
    <mergeCell ref="D3:H3"/>
    <mergeCell ref="D4:H4"/>
  </mergeCells>
  <pageMargins left="0.31496062992125984" right="0.31496062992125984" top="0.39370078740157483" bottom="0.39370078740157483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Pk-pk</cp:lastModifiedBy>
  <cp:lastPrinted>2023-07-13T10:46:57Z</cp:lastPrinted>
  <dcterms:created xsi:type="dcterms:W3CDTF">2019-01-09T13:27:20Z</dcterms:created>
  <dcterms:modified xsi:type="dcterms:W3CDTF">2023-10-12T11:21:22Z</dcterms:modified>
</cp:coreProperties>
</file>