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Лист1 (2)" sheetId="1" r:id="rId4"/>
  </sheets>
  <definedNames/>
  <calcPr/>
  <extLst>
    <ext uri="GoogleSheetsCustomDataVersion2">
      <go:sheetsCustomData xmlns:go="http://customooxmlschemas.google.com/" r:id="rId5" roundtripDataChecksum="OR1FliCpz6yoclfJvtS6qJj7ToIMVs36pWnxrTQRpl0="/>
    </ext>
  </extLst>
</workbook>
</file>

<file path=xl/sharedStrings.xml><?xml version="1.0" encoding="utf-8"?>
<sst xmlns="http://schemas.openxmlformats.org/spreadsheetml/2006/main" count="642" uniqueCount="429">
  <si>
    <t>Додаток №3</t>
  </si>
  <si>
    <t>до рішення Сквирської міської ради від 22.12.2022 року №02-28-VІІІ</t>
  </si>
  <si>
    <t>"Про бюджет Сквирської міської територіальної громади на 2023 рік"</t>
  </si>
  <si>
    <t>(у редакції до рішення від 26.10.2023 року №06-40-VІІІ)</t>
  </si>
  <si>
    <t>РОЗПОДІЛ</t>
  </si>
  <si>
    <t>видатків бюджету Сквирської міської територіальної громади на 2023 рік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</si>
  <si>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</si>
  <si>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</si>
  <si>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</si>
  <si>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</si>
  <si>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</si>
  <si>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 головного розпорядника коштів місцевого бюджету / 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</si>
  <si>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</si>
  <si>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</si>
  <si>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</si>
  <si>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</si>
  <si>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</si>
  <si>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</si>
  <si>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</si>
  <si>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</si>
  <si>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</si>
  <si>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</si>
  <si>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0100000</t>
  </si>
  <si>
    <t>Сквирська міська рада (головний розпорядник)</t>
  </si>
  <si>
    <t>0110000</t>
  </si>
  <si>
    <t>Сквирська міська рада (відповідальний виконавець)</t>
  </si>
  <si>
    <t>0100</t>
  </si>
  <si>
    <t>ДЕРЖАВНЕ УПРАВЛІННЯ</t>
  </si>
  <si>
    <t>0110150</t>
  </si>
  <si>
    <t>0150</t>
  </si>
  <si>
    <t>0111</t>
  </si>
  <si>
    <t xml:space="preserve"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</si>
  <si>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>0110180</t>
  </si>
  <si>
    <t>0180</t>
  </si>
  <si>
    <t>0133</t>
  </si>
  <si>
    <t>Інша діяльність у сфері державного управління</t>
  </si>
  <si>
    <t>Програма фінансового забезпечення представницьких витрат та інших видатків, пов"язаних з діяльністю Сквирської міської ради на 2021-2025 роки</t>
  </si>
  <si>
    <t>Програма розвитку архівної справи на 2022-2026 роки</t>
  </si>
  <si>
    <t>Програма управління комунального майна Сквирської територіальної громади на 2021-2025 роки</t>
  </si>
  <si>
    <t>Програма комунального майна Сквирської міської територіальної громади на 2021-2025 роки</t>
  </si>
  <si>
    <t>ОХОРОНА ЗДОРОВ"Я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</si>
  <si>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</si>
  <si>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</si>
  <si>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</si>
  <si>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</si>
  <si>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</si>
  <si>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</si>
  <si>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</si>
  <si>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</si>
  <si>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0212140</t>
  </si>
  <si>
    <t>2140</t>
  </si>
  <si>
    <t>0727</t>
  </si>
  <si>
    <t>Програми і  централізовані заходи у галузі охорони здоров"я</t>
  </si>
  <si>
    <t>0112144</t>
  </si>
  <si>
    <t>2144</t>
  </si>
  <si>
    <t>0763</t>
  </si>
  <si>
    <t>Централізовані заходи з лікування хворих на цукровий та нецукровий діабет</t>
  </si>
  <si>
    <t>6000</t>
  </si>
  <si>
    <t>ЖИТЛОВО-КОМУНАЛЬНЕ ГОСПОДАРСТВО</t>
  </si>
  <si>
    <t>0116040</t>
  </si>
  <si>
    <t>6040</t>
  </si>
  <si>
    <t>0620</t>
  </si>
  <si>
    <t>Заходи, пов"язані з поліпшенням питної води</t>
  </si>
  <si>
    <t>0112152</t>
  </si>
  <si>
    <t>2152</t>
  </si>
  <si>
    <t>Інші програми та заходи у сфері охорони здоров"я</t>
  </si>
  <si>
    <t>3000</t>
  </si>
  <si>
    <t>СОЦІАЛЬНИЙ ЗАХИСТ ТА СОЦІАЛЬНЕ ЗАБЕЗПЕЧЕННЯ</t>
  </si>
  <si>
    <t>0113210</t>
  </si>
  <si>
    <t>3210</t>
  </si>
  <si>
    <t>Організація та проведення громадських робіт</t>
  </si>
  <si>
    <t>7000</t>
  </si>
  <si>
    <t>ЕКОНОМІЧНА ДІЯЛЬНІСТЬ</t>
  </si>
  <si>
    <t>0117130</t>
  </si>
  <si>
    <t>7130</t>
  </si>
  <si>
    <t>0421</t>
  </si>
  <si>
    <t>Здійснення заходів із землеустрою</t>
  </si>
  <si>
    <t>0117370</t>
  </si>
  <si>
    <t>7370</t>
  </si>
  <si>
    <t>0490</t>
  </si>
  <si>
    <t>Реалізація інших заходів щодо соціально-економічного розвитку територій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</si>
  <si>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</si>
  <si>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</si>
  <si>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</si>
  <si>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</si>
  <si>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8000</t>
  </si>
  <si>
    <t>ІНША ДІЯЛЬНІСТЬ</t>
  </si>
  <si>
    <t>0118340</t>
  </si>
  <si>
    <t>8340</t>
  </si>
  <si>
    <t>0540</t>
  </si>
  <si>
    <t>Природоохоронні заходи за рахунок цільових фондів</t>
  </si>
  <si>
    <t>0213140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</si>
  <si>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</si>
  <si>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</si>
  <si>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</si>
  <si>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0219800</t>
  </si>
  <si>
    <t>9800</t>
  </si>
  <si>
    <t>Субвенція з місцевого бюджету державному бюджету на виконання на виконання програм соціально-економічного розвитку регіонів</t>
  </si>
  <si>
    <t>0217367</t>
  </si>
  <si>
    <t>7367</t>
  </si>
  <si>
    <t>Виконання інвестиційних проектів в рамках реалізації заходів, спрямованих на розвиток системи охорони здоров"я у сільській місцевості</t>
  </si>
  <si>
    <t>0117680</t>
  </si>
  <si>
    <t>7680</t>
  </si>
  <si>
    <t>Членські внески до асоціацій органів місцевого самоврядування</t>
  </si>
  <si>
    <t>0117322</t>
  </si>
  <si>
    <t>7322</t>
  </si>
  <si>
    <t>0443</t>
  </si>
  <si>
    <t>Будівництво медичних установ та закладів</t>
  </si>
  <si>
    <t>0117350</t>
  </si>
  <si>
    <t>7350</t>
  </si>
  <si>
    <t>Розроблення схем планування та забудови територій (містобудівної документації)</t>
  </si>
  <si>
    <t>0118110</t>
  </si>
  <si>
    <t>8110</t>
  </si>
  <si>
    <t>0320</t>
  </si>
  <si>
    <t>Заходи і запобігання та ліквідації надзвичайних ситуацій та наслідків стихійного лиха</t>
  </si>
  <si>
    <t>0600000</t>
  </si>
  <si>
    <r>
      <rPr>
        <rFont val="Times New Roman"/>
        <b/>
        <color theme="1"/>
        <sz val="10.0"/>
      </rPr>
      <t xml:space="preserve">Відділ  освіти Сквирської міської ради </t>
    </r>
    <r>
      <rPr>
        <rFont val="Times New Roman"/>
        <b/>
        <i/>
        <color theme="1"/>
        <sz val="10.0"/>
      </rPr>
      <t>(головний розпорядник)</t>
    </r>
  </si>
  <si>
    <t>0610000</t>
  </si>
  <si>
    <r>
      <rPr>
        <rFont val="Times New Roman"/>
        <b/>
        <color theme="1"/>
        <sz val="10.0"/>
      </rPr>
      <t xml:space="preserve">Відділ освіти Сквирської міської ради </t>
    </r>
    <r>
      <rPr>
        <rFont val="Times New Roman"/>
        <b/>
        <i/>
        <color theme="1"/>
        <sz val="10.0"/>
      </rPr>
      <t>(відповідальний виконавець)</t>
    </r>
  </si>
  <si>
    <t>ОСВІТА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</si>
  <si>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</si>
  <si>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</si>
  <si>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</si>
  <si>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</si>
  <si>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</si>
  <si>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</si>
  <si>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</si>
  <si>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</si>
  <si>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0611024</t>
  </si>
  <si>
    <t>1024</t>
  </si>
  <si>
    <t>Забезпечення належних умов для виховання та розвитку дітей-сиріт і дітей, позбавлених батьківського піклування, в дитячих будинках</t>
  </si>
  <si>
    <t>0611031</t>
  </si>
  <si>
    <t>1031</t>
  </si>
  <si>
    <t>Надання загальної середньої освіти закладами загальної середньої освіти за рахунок коштів освітньої субвенції</t>
  </si>
  <si>
    <t>0611034</t>
  </si>
  <si>
    <t>1034</t>
  </si>
  <si>
    <t>0611061</t>
  </si>
  <si>
    <t>1061</t>
  </si>
  <si>
    <t>Надання загальної середньої освіти закладами загальної середньої освіти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</si>
  <si>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</si>
  <si>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</si>
  <si>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</si>
  <si>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</si>
  <si>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0922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</si>
  <si>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портебують корекції фізичного та (або) розумового розвитку</t>
  </si>
  <si>
    <t>0611141</t>
  </si>
  <si>
    <t>1141</t>
  </si>
  <si>
    <t>0990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</si>
  <si>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</si>
  <si>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</si>
  <si>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</si>
  <si>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</si>
  <si>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0613220</t>
  </si>
  <si>
    <t>3220</t>
  </si>
  <si>
    <t>Забезпечення належних умов для виховання та розвитку дітей-сиріт і дітей, позбавлених батьківського піклування у дитячих будинках сімейного типу, прийомних сімях, в сім"ях патронатного вихователя, надання допомоги дітям сиротам та дітям, позбавленим батьківського піклування, яким виповнюється 18 років</t>
  </si>
  <si>
    <t>1013160</t>
  </si>
  <si>
    <t>3160</t>
  </si>
  <si>
    <t>0611151</t>
  </si>
  <si>
    <t>1151</t>
  </si>
  <si>
    <t>Забезпечення  діяльності інклюзивно-ресурсних центрів за рахунок коштів місцевого бюджету</t>
  </si>
  <si>
    <t>0611152</t>
  </si>
  <si>
    <t>1152</t>
  </si>
  <si>
    <t>Забезпечення 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</si>
  <si>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</si>
  <si>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</si>
  <si>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</si>
  <si>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0611181</t>
  </si>
  <si>
    <t>1181</t>
  </si>
  <si>
    <t>Співфінансування заходів, що реалізується за рахунок субвенції з державного бюджету місцевим бюджетам на забезпечення якісної, сучасної та доступної загальної середньої освіти «Нова українська школа»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</si>
  <si>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</si>
  <si>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</si>
  <si>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</si>
  <si>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</si>
  <si>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</si>
  <si>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</si>
  <si>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</si>
  <si>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</si>
  <si>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потребами»</t>
  </si>
  <si>
    <t>0618240</t>
  </si>
  <si>
    <t>8240</t>
  </si>
  <si>
    <t>0380</t>
  </si>
  <si>
    <t>Заходи та роботи з територіальної оборони</t>
  </si>
  <si>
    <t>0611271</t>
  </si>
  <si>
    <t>1271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</si>
  <si>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</t>
  </si>
  <si>
    <t>0611272</t>
  </si>
  <si>
    <t>1272</t>
  </si>
  <si>
    <t>Реалізація заходів за рахунок освітньої субвенції з державного бюджету місцевим бюджетам (за спеціальним фондом державного бюджету)</t>
  </si>
  <si>
    <t>5000</t>
  </si>
  <si>
    <t>ФІЗИЧНА КУЛЬТУРА І СПОРТ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</si>
  <si>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</si>
  <si>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</si>
  <si>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</si>
  <si>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</si>
  <si>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0617325</t>
  </si>
  <si>
    <t>7325</t>
  </si>
  <si>
    <t>Будівництво споруд, установ та закладів фізичної культури і спорту</t>
  </si>
  <si>
    <t>0800000</t>
  </si>
  <si>
    <r>
      <rPr>
        <rFont val="Times New Roman"/>
        <b/>
        <color theme="1"/>
        <sz val="10.0"/>
      </rPr>
      <t xml:space="preserve">Відділ праці, соціального захисту та соціального забезпечення Сквирської міської ради </t>
    </r>
    <r>
      <rPr>
        <rFont val="Times New Roman"/>
        <b/>
        <i/>
        <color theme="1"/>
        <sz val="10.0"/>
      </rPr>
      <t>(головний розпорядник)</t>
    </r>
  </si>
  <si>
    <t>0810000</t>
  </si>
  <si>
    <r>
      <rPr>
        <rFont val="Times New Roman"/>
        <b/>
        <color theme="1"/>
        <sz val="10.0"/>
      </rPr>
      <t xml:space="preserve">Відділ праці, соціального захисту та соціального забезпечення Сквирської міської ради </t>
    </r>
    <r>
      <rPr>
        <rFont val="Times New Roman"/>
        <b/>
        <i/>
        <color theme="1"/>
        <sz val="10.0"/>
      </rPr>
      <t>(відповідальний виконавець)</t>
    </r>
  </si>
  <si>
    <t>0813011</t>
  </si>
  <si>
    <t>1030</t>
  </si>
  <si>
    <t>Надання пільг на оплату житлово-комунальних послуг окремим категоріям громадян відповідно до законодавства</t>
  </si>
  <si>
    <t>0813012</t>
  </si>
  <si>
    <t>1060</t>
  </si>
  <si>
    <t>Надання субсидій населенню для відшкодування витрат на оплату житлово-комунальних послуг</t>
  </si>
  <si>
    <t>0813021</t>
  </si>
  <si>
    <t>Надання пільгна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</si>
  <si>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0813022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</si>
  <si>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</si>
  <si>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</si>
  <si>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0813041</t>
  </si>
  <si>
    <t>Надання допомоги у зв`язку з вагітністю і пологами</t>
  </si>
  <si>
    <t>0813042</t>
  </si>
  <si>
    <t>3042</t>
  </si>
  <si>
    <t>Надання допомоги при усиновленні дитини</t>
  </si>
  <si>
    <t>0813043</t>
  </si>
  <si>
    <t>Надання допомоги при народженні дитини</t>
  </si>
  <si>
    <t>0813044</t>
  </si>
  <si>
    <t>Надання допомоги на дітей, над якими встановлено опіку чи піклування</t>
  </si>
  <si>
    <t>0813045</t>
  </si>
  <si>
    <t>Надання допомоги на дітей одиноким матерям</t>
  </si>
  <si>
    <t>0813046</t>
  </si>
  <si>
    <t>Надання тимчасової державної допомоги дітям</t>
  </si>
  <si>
    <t>0813047</t>
  </si>
  <si>
    <t>Надання державної соціальної допомоги малозабезпеченим сім`ям</t>
  </si>
  <si>
    <t>0813049</t>
  </si>
  <si>
    <t>3049</t>
  </si>
  <si>
    <t>Відшкодування послуг з догляду за дитиною до трьох років "муніципальна няня"</t>
  </si>
  <si>
    <t>0813081</t>
  </si>
  <si>
    <t>3081</t>
  </si>
  <si>
    <t>Надання державної соціальної допомоги особам з інвалідністю з дитинства та дітям з інвалідністю</t>
  </si>
  <si>
    <t>0813082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</si>
  <si>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</si>
  <si>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</si>
  <si>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0813083</t>
  </si>
  <si>
    <t>3083</t>
  </si>
  <si>
    <t>Надання допомоги по догляду за особами з інвалідністю І чи ІІ групи внаслідок психічного розладу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</si>
  <si>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</si>
  <si>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</si>
  <si>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</si>
  <si>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0313085</t>
  </si>
  <si>
    <t>3085</t>
  </si>
  <si>
    <t>Надання щомісячної компенсаційної виплати непрацюючій працездатній особі, яка доглядає за особою з інваліднісю І групи, а також за особою, яка досягла 80-річного віку</t>
  </si>
  <si>
    <t>0813087</t>
  </si>
  <si>
    <t>3087</t>
  </si>
  <si>
    <t>Надання допомоги на дітей, які виховуються у багатодітних сім"ях</t>
  </si>
  <si>
    <t>2000</t>
  </si>
  <si>
    <t>0812144</t>
  </si>
  <si>
    <t>0813031</t>
  </si>
  <si>
    <t>3031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</si>
  <si>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</si>
  <si>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</si>
  <si>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</si>
  <si>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зв"язку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</si>
  <si>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</si>
  <si>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</si>
  <si>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</si>
  <si>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</si>
  <si>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1020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</si>
  <si>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</si>
  <si>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0813221</t>
  </si>
  <si>
    <t>3221</t>
  </si>
  <si>
    <t>Грошова компенсації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</t>
  </si>
  <si>
    <t>0813230</t>
  </si>
  <si>
    <t>3230</t>
  </si>
  <si>
    <t>Виплата державної соціальної допомоги на дітей-сиріт та дітей позбавлених батьківського піклування, у дитячих будинках сімейного типу та прийомних сім"ях, грошового забезпечення батькам-вихователям і прийомним батькам за надання соціальних послуг у дитячих будинках сімейного типу та прийомних сім"ях за принципом "гроші ходять за дитиною" та оплата послуг із здійснення патронату над дитиною та виплата соціальної допомоги на утримання дитини в сім"ї патронатного вихователя, підтримка малих групових будинків</t>
  </si>
  <si>
    <t>0813112</t>
  </si>
  <si>
    <t>3112</t>
  </si>
  <si>
    <t>Заходи державної політики з питань дітей та їх соціального захисту</t>
  </si>
  <si>
    <t>0813133</t>
  </si>
  <si>
    <t>3133</t>
  </si>
  <si>
    <t xml:space="preserve">Інші заходи та заклади молодіжної політики </t>
  </si>
  <si>
    <t>0813140</t>
  </si>
  <si>
    <t>0813160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</si>
  <si>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</si>
  <si>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Видатки пов"язані з наданням підтримки внутрішньо переміщеним та/або евакуйованим особам у зв"язку із введеннм воєнного стану</t>
  </si>
  <si>
    <t>Грошова компенсація за належні для отримання жилі приміщення для сімей осіб, визначених пунктами 2 - 5 частини першої статті 10-1 Закону України «Про статус ветеранів війни, гарантії їх соціального захисту»,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</si>
  <si>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0813223</t>
  </si>
  <si>
    <t>3223</t>
  </si>
  <si>
    <t>Грошова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«Про статус ветеранів війни, гарантії їх  соціального захисту», для осіб з інвалідністю І-ІІ групи з числа учасників бойових дій на території інших держав, інвалідність яких настала внаслідок поранення, контузії, каліцтва або захворювання, пов’язаних з перебуванням у цих державах, визначених пунктом 7  частини другої статті 7 Закону України «Про статус ветеранів війни, гарантії їх соціального захисту», та які потребують поліпшення житлових умов за рахунок відповідної субвенції з державного бюджету</t>
  </si>
  <si>
    <t>0813241</t>
  </si>
  <si>
    <t>3241</t>
  </si>
  <si>
    <t>1090</t>
  </si>
  <si>
    <t>Забезпечення діяльності інших закладів у сфері соціального захисту і соціального забезпечення</t>
  </si>
  <si>
    <t>0813242</t>
  </si>
  <si>
    <t>3242</t>
  </si>
  <si>
    <t>Інші заходи у сфері соціального захисту і соціального забезпечення</t>
  </si>
  <si>
    <t>0816083</t>
  </si>
  <si>
    <t>6083</t>
  </si>
  <si>
    <t>0610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</si>
  <si>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</si>
  <si>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 позбавлених батьківського піклування, осіб з їх числа</t>
  </si>
  <si>
    <t>1000000</t>
  </si>
  <si>
    <r>
      <rPr>
        <rFont val="Times New Roman"/>
        <b/>
        <color theme="1"/>
        <sz val="10.0"/>
      </rPr>
      <t xml:space="preserve">Відділ культури, молоді і спорту  Сквирської міської ради </t>
    </r>
    <r>
      <rPr>
        <rFont val="Times New Roman"/>
        <b/>
        <i/>
        <color theme="1"/>
        <sz val="10.0"/>
      </rPr>
      <t>(головний розпорядник)</t>
    </r>
  </si>
  <si>
    <t>1010000</t>
  </si>
  <si>
    <t>Відділ культури, молоді і спорту  Сквирської міської ради (відповідальний виконавець)</t>
  </si>
  <si>
    <t>1000</t>
  </si>
  <si>
    <t>1011080</t>
  </si>
  <si>
    <t>1080</t>
  </si>
  <si>
    <t>Надання спеціалізованої освіти мистецькими школами</t>
  </si>
  <si>
    <t>1013133</t>
  </si>
  <si>
    <t>4000</t>
  </si>
  <si>
    <t>КУЛЬТУРА І МИСТЕЦТВО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</si>
  <si>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</si>
  <si>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</si>
  <si>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</si>
  <si>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</si>
  <si>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</si>
  <si>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</si>
  <si>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і виставок</t>
  </si>
  <si>
    <t>1014060</t>
  </si>
  <si>
    <t>4060</t>
  </si>
  <si>
    <t>0828</t>
  </si>
  <si>
    <t>Забезпечення діяльності палаців і будинків культури, клубів, центрів дозвілля  та інших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</si>
  <si>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</si>
  <si>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</si>
  <si>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</si>
  <si>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</si>
  <si>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</si>
  <si>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</si>
  <si>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</si>
  <si>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1015011</t>
  </si>
  <si>
    <t>5011</t>
  </si>
  <si>
    <t>Проведення навчально-тренувальних зборів і змагань з олімпійських видів спорту</t>
  </si>
  <si>
    <t>1015049</t>
  </si>
  <si>
    <t>5049</t>
  </si>
  <si>
    <t>Виконання окремих заходів з реалізації соціального проекту «Активні парки – локації здорової України</t>
  </si>
  <si>
    <t>1018220</t>
  </si>
  <si>
    <t>8220</t>
  </si>
  <si>
    <t>Заходи та роботи з мобілізаційної підготовки місцевого значення</t>
  </si>
  <si>
    <t>1018410</t>
  </si>
  <si>
    <t>8410</t>
  </si>
  <si>
    <t>0830</t>
  </si>
  <si>
    <t>Фінансова підтримка засобів масової інформації</t>
  </si>
  <si>
    <t>1200000</t>
  </si>
  <si>
    <r>
      <rPr>
        <rFont val="Times New Roman"/>
        <b/>
        <color theme="1"/>
        <sz val="10.0"/>
      </rPr>
      <t xml:space="preserve">Відділ капітального будівництва, комунальної власності та житлово-комунального господарства  Сквирської міської ради </t>
    </r>
    <r>
      <rPr>
        <rFont val="Times New Roman"/>
        <b/>
        <i/>
        <color theme="1"/>
        <sz val="10.0"/>
      </rPr>
      <t>(головний розпорядник)</t>
    </r>
  </si>
  <si>
    <t>1210000</t>
  </si>
  <si>
    <r>
      <rPr>
        <rFont val="Times New Roman"/>
        <b/>
        <color theme="1"/>
        <sz val="10.0"/>
      </rPr>
      <t xml:space="preserve">Відділ капітального будівництва, комунальної власності та житлово-комунального господарства  Сквирської міської ради </t>
    </r>
    <r>
      <rPr>
        <rFont val="Times New Roman"/>
        <b/>
        <i/>
        <color theme="1"/>
        <sz val="10.0"/>
      </rPr>
      <t>(відповідальний виконавець)</t>
    </r>
  </si>
  <si>
    <t>1211021</t>
  </si>
  <si>
    <t>1214060</t>
  </si>
  <si>
    <t>1213210</t>
  </si>
  <si>
    <t>1216014</t>
  </si>
  <si>
    <t>6014</t>
  </si>
  <si>
    <t>Забезпечення збору та вивезення сміття і відходів</t>
  </si>
  <si>
    <t>1216030</t>
  </si>
  <si>
    <t>6030</t>
  </si>
  <si>
    <t>Організація благоустрою населених пунктів</t>
  </si>
  <si>
    <t>1216040</t>
  </si>
  <si>
    <t>1216071</t>
  </si>
  <si>
    <t>6071</t>
  </si>
  <si>
    <t>0640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</si>
  <si>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економічних витрат на їх виробництво (надання)</t>
  </si>
  <si>
    <t>1216090</t>
  </si>
  <si>
    <t>6090</t>
  </si>
  <si>
    <t>Інша діяльність у сфері житлово-комунального господарства</t>
  </si>
  <si>
    <t>1217130</t>
  </si>
  <si>
    <t>1217321</t>
  </si>
  <si>
    <t>7321</t>
  </si>
  <si>
    <t>1217220</t>
  </si>
  <si>
    <t>7220</t>
  </si>
  <si>
    <t>0432</t>
  </si>
  <si>
    <t>Газифікація населених пунктів</t>
  </si>
  <si>
    <t>1217322</t>
  </si>
  <si>
    <t>Будівництво освітніх установ та закладів</t>
  </si>
  <si>
    <t>1217324</t>
  </si>
  <si>
    <t>7324</t>
  </si>
  <si>
    <t>Будівництво установ та закладів культури</t>
  </si>
  <si>
    <t>1217325</t>
  </si>
  <si>
    <t>1217330</t>
  </si>
  <si>
    <t>7330</t>
  </si>
  <si>
    <t>Будівництво інших обєктів комунальної власності</t>
  </si>
  <si>
    <t>1217363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</si>
  <si>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</si>
  <si>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</si>
  <si>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1217368</t>
  </si>
  <si>
    <t>7368</t>
  </si>
  <si>
    <t>Виконання інвестиційних проектів за рахунок субвенцій з інших бюджетів</t>
  </si>
  <si>
    <t>1217370</t>
  </si>
  <si>
    <t>1217461</t>
  </si>
  <si>
    <t>1217640</t>
  </si>
  <si>
    <t>7640</t>
  </si>
  <si>
    <t>0470</t>
  </si>
  <si>
    <t>Заходи з енергозбереження</t>
  </si>
  <si>
    <t>1210004</t>
  </si>
  <si>
    <t>1217670</t>
  </si>
  <si>
    <t>7670</t>
  </si>
  <si>
    <t>Внески до статутного капіталу суб"єктів господарювання</t>
  </si>
  <si>
    <t>1217693</t>
  </si>
  <si>
    <t>7693</t>
  </si>
  <si>
    <t>Інші заходи, пов"язані з економічною діяльністю</t>
  </si>
  <si>
    <t>1218330</t>
  </si>
  <si>
    <t>8330</t>
  </si>
  <si>
    <t>Інша діяльність у сфері екології та охорони природних ресурсів</t>
  </si>
  <si>
    <t>1218340</t>
  </si>
  <si>
    <t>3700000</t>
  </si>
  <si>
    <t>Фінансове управління Сквирської міської ради  (головний розпорядник)</t>
  </si>
  <si>
    <t>3710000</t>
  </si>
  <si>
    <t>Фінансове управління Сквирської міської ради  (відповідальний виконавець)</t>
  </si>
  <si>
    <t>8700</t>
  </si>
  <si>
    <t>РЕЗЕРВНИЙ ФОНД</t>
  </si>
  <si>
    <t>3719510</t>
  </si>
  <si>
    <t>9510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</si>
  <si>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</si>
  <si>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3719750</t>
  </si>
  <si>
    <t>9750</t>
  </si>
  <si>
    <t>Субвенція з місцевого бюджету на співфінансування інвестиційних проектів</t>
  </si>
  <si>
    <t>3719770</t>
  </si>
  <si>
    <t>9770</t>
  </si>
  <si>
    <t>Інші субвенції з місцевого бюджету</t>
  </si>
  <si>
    <t>3719800</t>
  </si>
  <si>
    <t>Субвенція з місцевого бюджету державному бюджету на виконання  програм соціально-економічного розвитку регіонів</t>
  </si>
  <si>
    <t>3718710</t>
  </si>
  <si>
    <t>8710</t>
  </si>
  <si>
    <t>Резервний фонд місцевого бюджету</t>
  </si>
  <si>
    <t>9000</t>
  </si>
  <si>
    <t>МІЖБЮДЖЕТНІ ТРАНСФЕРТИ</t>
  </si>
  <si>
    <t>3719110</t>
  </si>
  <si>
    <t>9110</t>
  </si>
  <si>
    <t>Реверсна дотація</t>
  </si>
  <si>
    <t>3719150</t>
  </si>
  <si>
    <t>9150</t>
  </si>
  <si>
    <t>Інші дотації з місцевого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</si>
  <si>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</si>
  <si>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>Х</t>
  </si>
  <si>
    <t>УСЬОГО</t>
  </si>
  <si>
    <t>Міська голова</t>
  </si>
  <si>
    <t>Валентина ЛЕВІЦЬКА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</si>
</sst>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.000"/>
    <numFmt numFmtId="165" formatCode="#,##0.00\ _₴"/>
    <numFmt numFmtId="166" formatCode="#,##0.00\ &quot;₴&quot;"/>
  </numFmts>
  <fonts count="8">
    <font>
      <sz val="10.0"/>
      <color rgb="FF000000"/>
      <name val="Arimo"/>
      <scheme val="minor"/>
    </font>
    <font>
      <sz val="10.0"/>
      <color theme="1"/>
      <name val="Times New Roman"/>
    </font>
    <font>
      <b/>
      <sz val="10.0"/>
      <color theme="1"/>
      <name val="Times New Roman"/>
    </font>
    <font/>
    <font>
      <sz val="10.0"/>
      <color rgb="FF000000"/>
      <name val="Times New Roman"/>
    </font>
    <font>
      <b/>
      <sz val="11.0"/>
      <color theme="1"/>
      <name val="Times New Roman"/>
    </font>
    <font>
      <b/>
      <sz val="12.0"/>
      <color theme="1"/>
      <name val="Times New Roman"/>
    </font>
    <font>
      <sz val="9.0"/>
      <color theme="1"/>
      <name val="Times New Roman"/>
    </font>
  </fonts>
  <fills count="3">
    <fill>
      <patternFill patternType="none"/>
    </fill>
    <fill>
      <patternFill patternType="lightGray"/>
    </fill>
    <fill>
      <patternFill patternType="solid">
        <fgColor theme="0"/>
        <bgColor theme="0"/>
      </patternFill>
    </fill>
  </fills>
  <borders count="16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6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1" numFmtId="4" xfId="0" applyAlignment="1" applyFont="1" applyNumberFormat="1">
      <alignment shrinkToFit="0" vertical="bottom" wrapText="0"/>
    </xf>
    <xf borderId="0" fillId="0" fontId="2" numFmtId="0" xfId="0" applyAlignment="1" applyFont="1">
      <alignment horizontal="right" readingOrder="0" shrinkToFit="0" vertical="bottom" wrapText="0"/>
    </xf>
    <xf borderId="0" fillId="0" fontId="2" numFmtId="0" xfId="0" applyAlignment="1" applyFont="1">
      <alignment shrinkToFit="0" vertical="bottom" wrapText="0"/>
    </xf>
    <xf borderId="0" fillId="0" fontId="2" numFmtId="0" xfId="0" applyAlignment="1" applyFon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3" numFmtId="0" xfId="0" applyBorder="1" applyFont="1"/>
    <xf borderId="2" fillId="0" fontId="2" numFmtId="0" xfId="0" applyAlignment="1" applyBorder="1" applyFont="1">
      <alignment horizontal="center" shrinkToFit="0" vertical="center" wrapText="1"/>
    </xf>
    <xf borderId="3" fillId="0" fontId="2" numFmtId="0" xfId="0" applyAlignment="1" applyBorder="1" applyFont="1">
      <alignment horizontal="center" shrinkToFit="0" vertical="center" wrapText="1"/>
    </xf>
    <xf borderId="4" fillId="0" fontId="3" numFmtId="0" xfId="0" applyBorder="1" applyFont="1"/>
    <xf borderId="5" fillId="0" fontId="3" numFmtId="0" xfId="0" applyBorder="1" applyFont="1"/>
    <xf borderId="6" fillId="0" fontId="2" numFmtId="0" xfId="0" applyAlignment="1" applyBorder="1" applyFont="1">
      <alignment horizontal="center" shrinkToFit="0" vertical="center" wrapText="1"/>
    </xf>
    <xf borderId="7" fillId="0" fontId="3" numFmtId="0" xfId="0" applyBorder="1" applyFont="1"/>
    <xf borderId="8" fillId="0" fontId="3" numFmtId="0" xfId="0" applyBorder="1" applyFont="1"/>
    <xf borderId="9" fillId="0" fontId="3" numFmtId="0" xfId="0" applyBorder="1" applyFont="1"/>
    <xf borderId="10" fillId="0" fontId="3" numFmtId="0" xfId="0" applyBorder="1" applyFont="1"/>
    <xf borderId="11" fillId="0" fontId="3" numFmtId="0" xfId="0" applyBorder="1" applyFont="1"/>
    <xf borderId="12" fillId="0" fontId="3" numFmtId="0" xfId="0" applyBorder="1" applyFont="1"/>
    <xf borderId="13" fillId="0" fontId="3" numFmtId="0" xfId="0" applyBorder="1" applyFont="1"/>
    <xf borderId="14" fillId="0" fontId="1" numFmtId="0" xfId="0" applyAlignment="1" applyBorder="1" applyFont="1">
      <alignment horizontal="center" shrinkToFit="0" vertical="center" wrapText="1"/>
    </xf>
    <xf borderId="3" fillId="0" fontId="1" numFmtId="0" xfId="0" applyAlignment="1" applyBorder="1" applyFont="1">
      <alignment horizontal="center" shrinkToFit="0" vertical="center" wrapText="1"/>
    </xf>
    <xf borderId="14" fillId="0" fontId="2" numFmtId="0" xfId="0" applyAlignment="1" applyBorder="1" applyFont="1">
      <alignment horizontal="center" shrinkToFit="0" vertical="center" wrapText="1"/>
    </xf>
    <xf borderId="14" fillId="0" fontId="2" numFmtId="49" xfId="0" applyAlignment="1" applyBorder="1" applyFont="1" applyNumberFormat="1">
      <alignment horizontal="center" shrinkToFit="0" vertical="center" wrapText="1"/>
    </xf>
    <xf borderId="14" fillId="0" fontId="2" numFmtId="164" xfId="0" applyAlignment="1" applyBorder="1" applyFont="1" applyNumberFormat="1">
      <alignment horizontal="center" shrinkToFit="0" vertical="center" wrapText="1"/>
    </xf>
    <xf borderId="14" fillId="0" fontId="2" numFmtId="164" xfId="0" applyAlignment="1" applyBorder="1" applyFont="1" applyNumberFormat="1">
      <alignment shrinkToFit="0" vertical="center" wrapText="1"/>
    </xf>
    <xf borderId="14" fillId="0" fontId="2" numFmtId="165" xfId="0" applyAlignment="1" applyBorder="1" applyFont="1" applyNumberFormat="1">
      <alignment horizontal="center" shrinkToFit="0" vertical="center" wrapText="1"/>
    </xf>
    <xf borderId="3" fillId="0" fontId="2" numFmtId="165" xfId="0" applyAlignment="1" applyBorder="1" applyFont="1" applyNumberFormat="1">
      <alignment horizontal="center" shrinkToFit="0" vertical="center" wrapText="1"/>
    </xf>
    <xf borderId="14" fillId="0" fontId="1" numFmtId="49" xfId="0" applyAlignment="1" applyBorder="1" applyFont="1" applyNumberFormat="1">
      <alignment horizontal="center" shrinkToFit="0" vertical="center" wrapText="1"/>
    </xf>
    <xf borderId="14" fillId="0" fontId="1" numFmtId="164" xfId="0" applyAlignment="1" applyBorder="1" applyFont="1" applyNumberFormat="1">
      <alignment horizontal="center" shrinkToFit="0" vertical="center" wrapText="1"/>
    </xf>
    <xf borderId="14" fillId="0" fontId="1" numFmtId="164" xfId="0" applyAlignment="1" applyBorder="1" applyFont="1" applyNumberFormat="1">
      <alignment shrinkToFit="0" vertical="center" wrapText="1"/>
    </xf>
    <xf borderId="14" fillId="0" fontId="1" numFmtId="165" xfId="0" applyAlignment="1" applyBorder="1" applyFont="1" applyNumberFormat="1">
      <alignment horizontal="center" shrinkToFit="0" vertical="center" wrapText="1"/>
    </xf>
    <xf borderId="0" fillId="0" fontId="1" numFmtId="0" xfId="0" applyAlignment="1" applyFont="1">
      <alignment shrinkToFit="0" vertical="bottom" wrapText="1"/>
    </xf>
    <xf borderId="14" fillId="0" fontId="1" numFmtId="164" xfId="0" applyAlignment="1" applyBorder="1" applyFont="1" applyNumberFormat="1">
      <alignment horizontal="left" shrinkToFit="0" vertical="center" wrapText="1"/>
    </xf>
    <xf borderId="14" fillId="0" fontId="2" numFmtId="164" xfId="0" applyAlignment="1" applyBorder="1" applyFont="1" applyNumberFormat="1">
      <alignment horizontal="left" shrinkToFit="0" vertical="center" wrapText="1"/>
    </xf>
    <xf borderId="14" fillId="0" fontId="2" numFmtId="49" xfId="0" applyAlignment="1" applyBorder="1" applyFont="1" applyNumberFormat="1">
      <alignment horizontal="left" shrinkToFit="0" vertical="center" wrapText="1"/>
    </xf>
    <xf borderId="14" fillId="0" fontId="1" numFmtId="1" xfId="0" applyAlignment="1" applyBorder="1" applyFont="1" applyNumberFormat="1">
      <alignment horizontal="center" shrinkToFit="0" vertical="center" wrapText="1"/>
    </xf>
    <xf borderId="3" fillId="0" fontId="1" numFmtId="165" xfId="0" applyAlignment="1" applyBorder="1" applyFont="1" applyNumberFormat="1">
      <alignment horizontal="center" shrinkToFit="0" vertical="center" wrapText="1"/>
    </xf>
    <xf borderId="14" fillId="0" fontId="1" numFmtId="166" xfId="0" applyAlignment="1" applyBorder="1" applyFont="1" applyNumberFormat="1">
      <alignment shrinkToFit="0" vertical="bottom" wrapText="1"/>
    </xf>
    <xf borderId="14" fillId="0" fontId="1" numFmtId="0" xfId="0" applyAlignment="1" applyBorder="1" applyFont="1">
      <alignment shrinkToFit="0" vertical="bottom" wrapText="1"/>
    </xf>
    <xf borderId="0" fillId="0" fontId="4" numFmtId="0" xfId="0" applyAlignment="1" applyFont="1">
      <alignment shrinkToFit="0" vertical="bottom" wrapText="1"/>
    </xf>
    <xf borderId="0" fillId="0" fontId="4" numFmtId="0" xfId="0" applyAlignment="1" applyFont="1">
      <alignment horizontal="left" shrinkToFit="0" vertical="center" wrapText="1"/>
    </xf>
    <xf borderId="14" fillId="0" fontId="4" numFmtId="0" xfId="0" applyAlignment="1" applyBorder="1" applyFont="1">
      <alignment horizontal="left" shrinkToFit="0" vertical="center" wrapText="1"/>
    </xf>
    <xf borderId="2" fillId="0" fontId="1" numFmtId="49" xfId="0" applyAlignment="1" applyBorder="1" applyFont="1" applyNumberFormat="1">
      <alignment horizontal="center" shrinkToFit="0" vertical="center" wrapText="1"/>
    </xf>
    <xf borderId="2" fillId="0" fontId="1" numFmtId="164" xfId="0" applyAlignment="1" applyBorder="1" applyFont="1" applyNumberFormat="1">
      <alignment shrinkToFit="0" vertical="top" wrapText="1"/>
    </xf>
    <xf borderId="2" fillId="0" fontId="1" numFmtId="165" xfId="0" applyAlignment="1" applyBorder="1" applyFont="1" applyNumberFormat="1">
      <alignment horizontal="center" shrinkToFit="0" vertical="center" wrapText="1"/>
    </xf>
    <xf borderId="0" fillId="0" fontId="1" numFmtId="2" xfId="0" applyAlignment="1" applyFont="1" applyNumberFormat="1">
      <alignment shrinkToFit="0" vertical="center" wrapText="1"/>
    </xf>
    <xf borderId="0" fillId="0" fontId="2" numFmtId="2" xfId="0" applyAlignment="1" applyFont="1" applyNumberFormat="1">
      <alignment shrinkToFit="0" vertical="center" wrapText="1"/>
    </xf>
    <xf borderId="14" fillId="0" fontId="1" numFmtId="0" xfId="0" applyAlignment="1" applyBorder="1" applyFont="1">
      <alignment horizontal="left" shrinkToFit="0" vertical="center" wrapText="1"/>
    </xf>
    <xf borderId="0" fillId="0" fontId="1" numFmtId="0" xfId="0" applyAlignment="1" applyFont="1">
      <alignment horizontal="left" shrinkToFit="0" vertical="center" wrapText="1"/>
    </xf>
    <xf borderId="14" fillId="0" fontId="2" numFmtId="0" xfId="0" applyAlignment="1" applyBorder="1" applyFont="1">
      <alignment horizontal="left" shrinkToFit="0" vertical="center" wrapText="1"/>
    </xf>
    <xf borderId="14" fillId="2" fontId="2" numFmtId="165" xfId="0" applyAlignment="1" applyBorder="1" applyFill="1" applyFont="1" applyNumberFormat="1">
      <alignment horizontal="center" shrinkToFit="0" vertical="center" wrapText="1"/>
    </xf>
    <xf borderId="14" fillId="2" fontId="1" numFmtId="49" xfId="0" applyAlignment="1" applyBorder="1" applyFont="1" applyNumberFormat="1">
      <alignment horizontal="center" shrinkToFit="0" vertical="center" wrapText="1"/>
    </xf>
    <xf borderId="14" fillId="2" fontId="1" numFmtId="164" xfId="0" applyAlignment="1" applyBorder="1" applyFont="1" applyNumberFormat="1">
      <alignment shrinkToFit="0" vertical="center" wrapText="1"/>
    </xf>
    <xf borderId="14" fillId="2" fontId="1" numFmtId="165" xfId="0" applyAlignment="1" applyBorder="1" applyFont="1" applyNumberFormat="1">
      <alignment horizontal="center" shrinkToFit="0" vertical="center" wrapText="1"/>
    </xf>
    <xf borderId="3" fillId="2" fontId="2" numFmtId="165" xfId="0" applyAlignment="1" applyBorder="1" applyFont="1" applyNumberFormat="1">
      <alignment horizontal="center" shrinkToFit="0" vertical="center" wrapText="1"/>
    </xf>
    <xf borderId="15" fillId="2" fontId="1" numFmtId="0" xfId="0" applyAlignment="1" applyBorder="1" applyFont="1">
      <alignment shrinkToFit="0" vertical="bottom" wrapText="0"/>
    </xf>
    <xf borderId="0" fillId="0" fontId="2" numFmtId="0" xfId="0" applyAlignment="1" applyFont="1">
      <alignment horizontal="center" shrinkToFit="0" vertical="center" wrapText="1"/>
    </xf>
    <xf borderId="0" fillId="0" fontId="2" numFmtId="164" xfId="0" applyAlignment="1" applyFont="1" applyNumberFormat="1">
      <alignment horizontal="center" shrinkToFit="0" vertical="center" wrapText="1"/>
    </xf>
    <xf borderId="0" fillId="0" fontId="2" numFmtId="164" xfId="0" applyAlignment="1" applyFont="1" applyNumberFormat="1">
      <alignment shrinkToFit="0" vertical="center" wrapText="1"/>
    </xf>
    <xf borderId="0" fillId="0" fontId="2" numFmtId="165" xfId="0" applyAlignment="1" applyFont="1" applyNumberFormat="1">
      <alignment horizontal="center" shrinkToFit="0" vertical="center" wrapText="1"/>
    </xf>
    <xf borderId="0" fillId="0" fontId="5" numFmtId="165" xfId="0" applyAlignment="1" applyFont="1" applyNumberFormat="1">
      <alignment horizontal="center" shrinkToFit="0" vertical="center" wrapText="1"/>
    </xf>
    <xf borderId="0" fillId="0" fontId="6" numFmtId="0" xfId="0" applyAlignment="1" applyFont="1">
      <alignment shrinkToFit="0" vertical="bottom" wrapText="0"/>
    </xf>
    <xf borderId="0" fillId="0" fontId="7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mo"/>
        <a:ea typeface="Arimo"/>
        <a:cs typeface="Arimo"/>
      </a:majorFont>
      <a:minorFont>
        <a:latin typeface="Arimo"/>
        <a:ea typeface="Arimo"/>
        <a:cs typeface="Arimo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1.57"/>
    <col customWidth="1" min="2" max="2" width="12.14"/>
    <col customWidth="1" min="3" max="3" width="10.57"/>
    <col customWidth="1" min="4" max="4" width="37.71"/>
    <col customWidth="1" min="5" max="5" width="14.71"/>
    <col customWidth="1" min="6" max="6" width="15.57"/>
    <col customWidth="1" min="7" max="7" width="14.71"/>
    <col customWidth="1" min="8" max="8" width="13.71"/>
    <col customWidth="1" min="9" max="9" width="14.14"/>
    <col customWidth="1" min="10" max="10" width="14.29"/>
    <col customWidth="1" min="11" max="11" width="13.57"/>
    <col customWidth="1" min="12" max="12" width="13.29"/>
    <col customWidth="1" min="13" max="13" width="11.14"/>
    <col customWidth="1" min="14" max="14" width="11.29"/>
    <col customWidth="1" min="15" max="15" width="13.57"/>
    <col customWidth="1" min="16" max="16" width="11.57"/>
    <col customWidth="1" min="17" max="17" width="3.43"/>
    <col customWidth="1" min="18" max="27" width="8.0"/>
  </cols>
  <sheetData>
    <row r="1" ht="12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" t="s">
        <v>0</v>
      </c>
      <c r="R1" s="1"/>
      <c r="S1" s="1"/>
      <c r="T1" s="1"/>
      <c r="U1" s="1"/>
      <c r="V1" s="1"/>
      <c r="W1" s="1"/>
      <c r="X1" s="1"/>
      <c r="Y1" s="1"/>
      <c r="Z1" s="1"/>
      <c r="AA1" s="1"/>
    </row>
    <row r="2" ht="12.75" customHeight="1">
      <c r="A2" s="1"/>
      <c r="B2" s="1"/>
      <c r="C2" s="1"/>
      <c r="D2" s="1"/>
      <c r="E2" s="1"/>
      <c r="F2" s="1"/>
      <c r="G2" s="1"/>
      <c r="H2" s="1"/>
      <c r="I2" s="1"/>
      <c r="J2" s="2" t="s">
        <v>1</v>
      </c>
      <c r="R2" s="1"/>
      <c r="S2" s="1"/>
      <c r="T2" s="1"/>
      <c r="U2" s="1"/>
      <c r="V2" s="1"/>
      <c r="W2" s="1"/>
      <c r="X2" s="1"/>
      <c r="Y2" s="1"/>
      <c r="Z2" s="1"/>
      <c r="AA2" s="1"/>
    </row>
    <row r="3" ht="12.75" customHeight="1">
      <c r="A3" s="1"/>
      <c r="B3" s="1"/>
      <c r="C3" s="1"/>
      <c r="D3" s="1"/>
      <c r="E3" s="1"/>
      <c r="F3" s="3"/>
      <c r="G3" s="1"/>
      <c r="H3" s="1"/>
      <c r="I3" s="2" t="s">
        <v>2</v>
      </c>
      <c r="R3" s="1"/>
      <c r="S3" s="1"/>
      <c r="T3" s="1"/>
      <c r="U3" s="1"/>
      <c r="V3" s="1"/>
      <c r="W3" s="1"/>
      <c r="X3" s="1"/>
      <c r="Y3" s="1"/>
      <c r="Z3" s="1"/>
      <c r="AA3" s="1"/>
    </row>
    <row r="4" ht="12.75" customHeight="1">
      <c r="A4" s="1"/>
      <c r="B4" s="1"/>
      <c r="C4" s="1"/>
      <c r="D4" s="1"/>
      <c r="E4" s="1"/>
      <c r="F4" s="3"/>
      <c r="G4" s="1"/>
      <c r="H4" s="1"/>
      <c r="I4" s="4" t="s">
        <v>3</v>
      </c>
      <c r="R4" s="1"/>
      <c r="S4" s="1"/>
      <c r="T4" s="1"/>
      <c r="U4" s="1"/>
      <c r="V4" s="1"/>
      <c r="W4" s="1"/>
      <c r="X4" s="1"/>
      <c r="Y4" s="1"/>
      <c r="Z4" s="1"/>
      <c r="AA4" s="1"/>
    </row>
    <row r="5" ht="12.75" customHeight="1">
      <c r="A5" s="5"/>
      <c r="B5" s="5"/>
      <c r="C5" s="5"/>
      <c r="D5" s="5"/>
      <c r="E5" s="6" t="s">
        <v>4</v>
      </c>
      <c r="J5" s="2"/>
      <c r="K5" s="2"/>
      <c r="L5" s="2"/>
      <c r="M5" s="2"/>
      <c r="N5" s="2"/>
      <c r="O5" s="2"/>
      <c r="P5" s="2"/>
      <c r="Q5" s="2"/>
      <c r="R5" s="1"/>
      <c r="S5" s="1"/>
      <c r="T5" s="1"/>
      <c r="U5" s="1"/>
      <c r="V5" s="1"/>
      <c r="W5" s="1"/>
      <c r="X5" s="1"/>
      <c r="Y5" s="1"/>
      <c r="Z5" s="1"/>
      <c r="AA5" s="1"/>
    </row>
    <row r="6" ht="12.75" customHeight="1">
      <c r="A6" s="6" t="s">
        <v>5</v>
      </c>
      <c r="R6" s="1"/>
      <c r="S6" s="1"/>
      <c r="T6" s="1"/>
      <c r="U6" s="1"/>
      <c r="V6" s="1"/>
      <c r="W6" s="1"/>
      <c r="X6" s="1"/>
      <c r="Y6" s="1"/>
      <c r="Z6" s="1"/>
      <c r="AA6" s="1"/>
    </row>
    <row r="7" ht="12.7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1"/>
      <c r="S7" s="1"/>
      <c r="T7" s="1"/>
      <c r="U7" s="1"/>
      <c r="V7" s="1"/>
      <c r="W7" s="1"/>
      <c r="X7" s="1"/>
      <c r="Y7" s="1"/>
      <c r="Z7" s="1"/>
      <c r="AA7" s="1"/>
    </row>
    <row r="8" ht="12.75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1"/>
      <c r="S8" s="1"/>
      <c r="T8" s="1"/>
      <c r="U8" s="1"/>
      <c r="V8" s="1"/>
      <c r="W8" s="1"/>
      <c r="X8" s="1"/>
      <c r="Y8" s="1"/>
      <c r="Z8" s="1"/>
      <c r="AA8" s="1"/>
    </row>
    <row r="9" ht="12.75" customHeight="1">
      <c r="A9" s="6"/>
      <c r="B9" s="6">
        <v>1.0561E9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1"/>
      <c r="S9" s="1"/>
      <c r="T9" s="1"/>
      <c r="U9" s="1"/>
      <c r="V9" s="1"/>
      <c r="W9" s="1"/>
      <c r="X9" s="1"/>
      <c r="Y9" s="1"/>
      <c r="Z9" s="1"/>
      <c r="AA9" s="1"/>
    </row>
    <row r="10" ht="12.75" customHeight="1">
      <c r="A10" s="6"/>
      <c r="B10" s="6" t="s">
        <v>6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7" t="s">
        <v>7</v>
      </c>
      <c r="Q10" s="8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ht="12.75" customHeight="1">
      <c r="A11" s="9" t="s">
        <v>8</v>
      </c>
      <c r="B11" s="9" t="s">
        <v>9</v>
      </c>
      <c r="C11" s="9" t="s">
        <v>10</v>
      </c>
      <c r="D11" s="9" t="s">
        <v>11</v>
      </c>
      <c r="E11" s="10" t="s">
        <v>12</v>
      </c>
      <c r="F11" s="11"/>
      <c r="G11" s="11"/>
      <c r="H11" s="11"/>
      <c r="I11" s="12"/>
      <c r="J11" s="10" t="s">
        <v>13</v>
      </c>
      <c r="K11" s="11"/>
      <c r="L11" s="11"/>
      <c r="M11" s="11"/>
      <c r="N11" s="11"/>
      <c r="O11" s="12"/>
      <c r="P11" s="13" t="s">
        <v>14</v>
      </c>
      <c r="Q11" s="14"/>
      <c r="R11" s="5"/>
      <c r="S11" s="5"/>
      <c r="T11" s="5"/>
      <c r="U11" s="5"/>
      <c r="V11" s="5"/>
      <c r="W11" s="5"/>
      <c r="X11" s="5"/>
      <c r="Y11" s="5"/>
      <c r="Z11" s="5"/>
      <c r="AA11" s="5"/>
    </row>
    <row r="12" ht="12.75" customHeight="1">
      <c r="A12" s="15"/>
      <c r="B12" s="15"/>
      <c r="C12" s="15"/>
      <c r="D12" s="15"/>
      <c r="E12" s="9" t="s">
        <v>15</v>
      </c>
      <c r="F12" s="9" t="s">
        <v>16</v>
      </c>
      <c r="G12" s="10" t="s">
        <v>17</v>
      </c>
      <c r="H12" s="12"/>
      <c r="I12" s="9" t="s">
        <v>18</v>
      </c>
      <c r="J12" s="9" t="s">
        <v>15</v>
      </c>
      <c r="K12" s="9" t="s">
        <v>19</v>
      </c>
      <c r="L12" s="9" t="s">
        <v>16</v>
      </c>
      <c r="M12" s="10" t="s">
        <v>17</v>
      </c>
      <c r="N12" s="12"/>
      <c r="O12" s="9" t="s">
        <v>18</v>
      </c>
      <c r="P12" s="16"/>
      <c r="Q12" s="17"/>
      <c r="R12" s="5"/>
      <c r="S12" s="5"/>
      <c r="T12" s="5"/>
      <c r="U12" s="5"/>
      <c r="V12" s="5"/>
      <c r="W12" s="5"/>
      <c r="X12" s="5"/>
      <c r="Y12" s="5"/>
      <c r="Z12" s="5"/>
      <c r="AA12" s="5"/>
    </row>
    <row r="13" ht="12.75" customHeight="1">
      <c r="A13" s="15"/>
      <c r="B13" s="15"/>
      <c r="C13" s="15"/>
      <c r="D13" s="15"/>
      <c r="E13" s="15"/>
      <c r="F13" s="15"/>
      <c r="G13" s="9" t="s">
        <v>20</v>
      </c>
      <c r="H13" s="9" t="s">
        <v>21</v>
      </c>
      <c r="I13" s="15"/>
      <c r="J13" s="15"/>
      <c r="K13" s="15"/>
      <c r="L13" s="15"/>
      <c r="M13" s="9" t="s">
        <v>20</v>
      </c>
      <c r="N13" s="9" t="s">
        <v>21</v>
      </c>
      <c r="O13" s="15"/>
      <c r="P13" s="16"/>
      <c r="Q13" s="17"/>
      <c r="R13" s="5"/>
      <c r="S13" s="5"/>
      <c r="T13" s="5"/>
      <c r="U13" s="5"/>
      <c r="V13" s="5"/>
      <c r="W13" s="5"/>
      <c r="X13" s="5"/>
      <c r="Y13" s="5"/>
      <c r="Z13" s="5"/>
      <c r="AA13" s="5"/>
    </row>
    <row r="14" ht="90.0" customHeight="1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9"/>
      <c r="Q14" s="20"/>
      <c r="R14" s="5"/>
      <c r="S14" s="5"/>
      <c r="T14" s="5"/>
      <c r="U14" s="5"/>
      <c r="V14" s="5"/>
      <c r="W14" s="5"/>
      <c r="X14" s="5"/>
      <c r="Y14" s="5"/>
      <c r="Z14" s="5"/>
      <c r="AA14" s="5"/>
    </row>
    <row r="15" ht="18.0" customHeight="1">
      <c r="A15" s="21">
        <v>1.0</v>
      </c>
      <c r="B15" s="21">
        <v>2.0</v>
      </c>
      <c r="C15" s="21">
        <v>3.0</v>
      </c>
      <c r="D15" s="21">
        <v>4.0</v>
      </c>
      <c r="E15" s="21">
        <v>5.0</v>
      </c>
      <c r="F15" s="21">
        <v>6.0</v>
      </c>
      <c r="G15" s="21">
        <v>7.0</v>
      </c>
      <c r="H15" s="21">
        <v>8.0</v>
      </c>
      <c r="I15" s="21">
        <v>9.0</v>
      </c>
      <c r="J15" s="21">
        <v>10.0</v>
      </c>
      <c r="K15" s="21">
        <v>11.0</v>
      </c>
      <c r="L15" s="21">
        <v>12.0</v>
      </c>
      <c r="M15" s="21">
        <v>13.0</v>
      </c>
      <c r="N15" s="21">
        <v>14.0</v>
      </c>
      <c r="O15" s="21">
        <v>15.0</v>
      </c>
      <c r="P15" s="22">
        <v>16.0</v>
      </c>
      <c r="Q15" s="12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ht="30.75" customHeight="1">
      <c r="A16" s="23" t="s">
        <v>22</v>
      </c>
      <c r="B16" s="24"/>
      <c r="C16" s="25"/>
      <c r="D16" s="26" t="s">
        <v>23</v>
      </c>
      <c r="E16" s="27">
        <f t="shared" ref="E16:I16" si="1">E17</f>
        <v>55428022.26</v>
      </c>
      <c r="F16" s="27">
        <f t="shared" si="1"/>
        <v>55059825.26</v>
      </c>
      <c r="G16" s="27">
        <f t="shared" si="1"/>
        <v>26644000</v>
      </c>
      <c r="H16" s="27">
        <f t="shared" si="1"/>
        <v>1678000</v>
      </c>
      <c r="I16" s="27">
        <f t="shared" si="1"/>
        <v>368197</v>
      </c>
      <c r="J16" s="27">
        <f>L16+O16</f>
        <v>8983000</v>
      </c>
      <c r="K16" s="27">
        <f t="shared" ref="K16:O16" si="2">K17</f>
        <v>8983000</v>
      </c>
      <c r="L16" s="27">
        <f t="shared" si="2"/>
        <v>0</v>
      </c>
      <c r="M16" s="27">
        <f t="shared" si="2"/>
        <v>0</v>
      </c>
      <c r="N16" s="27">
        <f t="shared" si="2"/>
        <v>0</v>
      </c>
      <c r="O16" s="27">
        <f t="shared" si="2"/>
        <v>8983000</v>
      </c>
      <c r="P16" s="28">
        <f t="shared" ref="P16:P137" si="5">E16+J16</f>
        <v>64411022.26</v>
      </c>
      <c r="Q16" s="12"/>
      <c r="R16" s="5"/>
      <c r="S16" s="5"/>
      <c r="T16" s="5"/>
      <c r="U16" s="5"/>
      <c r="V16" s="5"/>
      <c r="W16" s="5"/>
      <c r="X16" s="5"/>
      <c r="Y16" s="5"/>
      <c r="Z16" s="5"/>
      <c r="AA16" s="5"/>
    </row>
    <row r="17" ht="25.5" customHeight="1">
      <c r="A17" s="23" t="s">
        <v>24</v>
      </c>
      <c r="B17" s="23"/>
      <c r="C17" s="25"/>
      <c r="D17" s="26" t="s">
        <v>25</v>
      </c>
      <c r="E17" s="27">
        <f t="shared" ref="E17:E58" si="6">F17+I17</f>
        <v>55428022.26</v>
      </c>
      <c r="F17" s="27">
        <f>F18+F25+F30+F35+F45+F57+F33</f>
        <v>55059825.26</v>
      </c>
      <c r="G17" s="27">
        <f t="shared" ref="G17:I17" si="3">G18+G25+G30+G35+G45</f>
        <v>26644000</v>
      </c>
      <c r="H17" s="27">
        <f t="shared" si="3"/>
        <v>1678000</v>
      </c>
      <c r="I17" s="27">
        <f t="shared" si="3"/>
        <v>368197</v>
      </c>
      <c r="J17" s="27">
        <f>J19+J20+J26+J27+J29+J36+J41+J42+J46+J31+J35+J57</f>
        <v>8983000</v>
      </c>
      <c r="K17" s="27">
        <f>K18+K25+K35+K57</f>
        <v>8983000</v>
      </c>
      <c r="L17" s="27">
        <f t="shared" ref="L17:O17" si="4">L19+L20+L26+L27+L29+L36+L41+L42+L46+L31+L35+L57</f>
        <v>0</v>
      </c>
      <c r="M17" s="27">
        <f t="shared" si="4"/>
        <v>0</v>
      </c>
      <c r="N17" s="27">
        <f t="shared" si="4"/>
        <v>0</v>
      </c>
      <c r="O17" s="27">
        <f t="shared" si="4"/>
        <v>8983000</v>
      </c>
      <c r="P17" s="28">
        <f t="shared" si="5"/>
        <v>64411022.26</v>
      </c>
      <c r="Q17" s="12"/>
      <c r="R17" s="5"/>
      <c r="S17" s="5"/>
      <c r="T17" s="5"/>
      <c r="U17" s="5"/>
      <c r="V17" s="5"/>
      <c r="W17" s="5"/>
      <c r="X17" s="5"/>
      <c r="Y17" s="5"/>
      <c r="Z17" s="5"/>
      <c r="AA17" s="5"/>
    </row>
    <row r="18" ht="12.75" customHeight="1">
      <c r="A18" s="23"/>
      <c r="B18" s="24" t="s">
        <v>26</v>
      </c>
      <c r="C18" s="25"/>
      <c r="D18" s="26" t="s">
        <v>27</v>
      </c>
      <c r="E18" s="27">
        <f t="shared" si="6"/>
        <v>37510172.26</v>
      </c>
      <c r="F18" s="27">
        <f t="shared" ref="F18:I18" si="7">F19+F20</f>
        <v>37510172.26</v>
      </c>
      <c r="G18" s="27">
        <f t="shared" si="7"/>
        <v>26644000</v>
      </c>
      <c r="H18" s="27">
        <f t="shared" si="7"/>
        <v>1678000</v>
      </c>
      <c r="I18" s="27">
        <f t="shared" si="7"/>
        <v>0</v>
      </c>
      <c r="J18" s="27">
        <f>J19</f>
        <v>1803000</v>
      </c>
      <c r="K18" s="27">
        <f t="shared" ref="K18:O18" si="8">K19+K20</f>
        <v>1803000</v>
      </c>
      <c r="L18" s="27">
        <f t="shared" si="8"/>
        <v>0</v>
      </c>
      <c r="M18" s="27">
        <f t="shared" si="8"/>
        <v>0</v>
      </c>
      <c r="N18" s="27">
        <f t="shared" si="8"/>
        <v>0</v>
      </c>
      <c r="O18" s="27">
        <f t="shared" si="8"/>
        <v>1803000</v>
      </c>
      <c r="P18" s="28">
        <f t="shared" si="5"/>
        <v>39313172.26</v>
      </c>
      <c r="Q18" s="12"/>
      <c r="R18" s="5"/>
      <c r="S18" s="5"/>
      <c r="T18" s="5"/>
      <c r="U18" s="5"/>
      <c r="V18" s="5"/>
      <c r="W18" s="5"/>
      <c r="X18" s="5"/>
      <c r="Y18" s="5"/>
      <c r="Z18" s="5"/>
      <c r="AA18" s="5"/>
    </row>
    <row r="19" ht="65.25" customHeight="1">
      <c r="A19" s="21" t="s">
        <v>28</v>
      </c>
      <c r="B19" s="29" t="s">
        <v>29</v>
      </c>
      <c r="C19" s="30" t="s">
        <v>30</v>
      </c>
      <c r="D19" s="31" t="s">
        <v>31</v>
      </c>
      <c r="E19" s="32">
        <f t="shared" si="6"/>
        <v>36693172.26</v>
      </c>
      <c r="F19" s="32">
        <v>3.669317226E7</v>
      </c>
      <c r="G19" s="32">
        <v>2.6644E7</v>
      </c>
      <c r="H19" s="32">
        <v>1678000.0</v>
      </c>
      <c r="I19" s="32">
        <v>0.0</v>
      </c>
      <c r="J19" s="32">
        <f t="shared" ref="J19:J34" si="9">L19+O19</f>
        <v>1803000</v>
      </c>
      <c r="K19" s="32">
        <v>1803000.0</v>
      </c>
      <c r="L19" s="32">
        <v>0.0</v>
      </c>
      <c r="M19" s="32">
        <v>0.0</v>
      </c>
      <c r="N19" s="32">
        <v>0.0</v>
      </c>
      <c r="O19" s="32">
        <v>1803000.0</v>
      </c>
      <c r="P19" s="28">
        <f t="shared" si="5"/>
        <v>38496172.26</v>
      </c>
      <c r="Q19" s="12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ht="21.75" customHeight="1">
      <c r="A20" s="29" t="s">
        <v>32</v>
      </c>
      <c r="B20" s="29" t="s">
        <v>33</v>
      </c>
      <c r="C20" s="29" t="s">
        <v>34</v>
      </c>
      <c r="D20" s="33" t="s">
        <v>35</v>
      </c>
      <c r="E20" s="32">
        <f t="shared" si="6"/>
        <v>817000</v>
      </c>
      <c r="F20" s="32">
        <f>F21+F22</f>
        <v>817000</v>
      </c>
      <c r="G20" s="32">
        <v>0.0</v>
      </c>
      <c r="H20" s="32">
        <v>0.0</v>
      </c>
      <c r="I20" s="32">
        <v>0.0</v>
      </c>
      <c r="J20" s="32">
        <f t="shared" si="9"/>
        <v>0</v>
      </c>
      <c r="K20" s="32">
        <v>0.0</v>
      </c>
      <c r="L20" s="32">
        <v>0.0</v>
      </c>
      <c r="M20" s="32">
        <v>0.0</v>
      </c>
      <c r="N20" s="32">
        <v>0.0</v>
      </c>
      <c r="O20" s="32">
        <v>0.0</v>
      </c>
      <c r="P20" s="28">
        <f t="shared" si="5"/>
        <v>817000</v>
      </c>
      <c r="Q20" s="12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ht="59.25" customHeight="1">
      <c r="A21" s="21"/>
      <c r="B21" s="29"/>
      <c r="C21" s="29"/>
      <c r="D21" s="34" t="s">
        <v>36</v>
      </c>
      <c r="E21" s="32">
        <f t="shared" si="6"/>
        <v>300000</v>
      </c>
      <c r="F21" s="32">
        <v>300000.0</v>
      </c>
      <c r="G21" s="32">
        <v>0.0</v>
      </c>
      <c r="H21" s="32">
        <v>0.0</v>
      </c>
      <c r="I21" s="32">
        <v>0.0</v>
      </c>
      <c r="J21" s="32">
        <f t="shared" si="9"/>
        <v>0</v>
      </c>
      <c r="K21" s="32">
        <v>0.0</v>
      </c>
      <c r="L21" s="32">
        <v>0.0</v>
      </c>
      <c r="M21" s="32">
        <v>0.0</v>
      </c>
      <c r="N21" s="32">
        <v>0.0</v>
      </c>
      <c r="O21" s="32">
        <v>0.0</v>
      </c>
      <c r="P21" s="28">
        <f t="shared" si="5"/>
        <v>300000</v>
      </c>
      <c r="Q21" s="12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ht="31.5" customHeight="1">
      <c r="A22" s="21"/>
      <c r="B22" s="29"/>
      <c r="C22" s="29"/>
      <c r="D22" s="34" t="s">
        <v>37</v>
      </c>
      <c r="E22" s="32">
        <f t="shared" si="6"/>
        <v>517000</v>
      </c>
      <c r="F22" s="32">
        <v>517000.0</v>
      </c>
      <c r="G22" s="32">
        <v>0.0</v>
      </c>
      <c r="H22" s="32">
        <v>0.0</v>
      </c>
      <c r="I22" s="32">
        <v>0.0</v>
      </c>
      <c r="J22" s="32">
        <f t="shared" si="9"/>
        <v>0</v>
      </c>
      <c r="K22" s="32">
        <v>0.0</v>
      </c>
      <c r="L22" s="32">
        <v>0.0</v>
      </c>
      <c r="M22" s="32">
        <v>0.0</v>
      </c>
      <c r="N22" s="32">
        <v>0.0</v>
      </c>
      <c r="O22" s="32">
        <v>0.0</v>
      </c>
      <c r="P22" s="28">
        <f t="shared" si="5"/>
        <v>517000</v>
      </c>
      <c r="Q22" s="12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ht="60.0" hidden="1" customHeight="1">
      <c r="A23" s="21"/>
      <c r="B23" s="21"/>
      <c r="C23" s="30"/>
      <c r="D23" s="34" t="s">
        <v>38</v>
      </c>
      <c r="E23" s="32">
        <f t="shared" si="6"/>
        <v>0</v>
      </c>
      <c r="F23" s="32">
        <v>0.0</v>
      </c>
      <c r="G23" s="32">
        <v>0.0</v>
      </c>
      <c r="H23" s="32">
        <v>0.0</v>
      </c>
      <c r="I23" s="32">
        <v>0.0</v>
      </c>
      <c r="J23" s="32">
        <f t="shared" si="9"/>
        <v>0</v>
      </c>
      <c r="K23" s="32">
        <v>0.0</v>
      </c>
      <c r="L23" s="32">
        <v>0.0</v>
      </c>
      <c r="M23" s="32">
        <v>0.0</v>
      </c>
      <c r="N23" s="32">
        <v>0.0</v>
      </c>
      <c r="O23" s="32">
        <v>0.0</v>
      </c>
      <c r="P23" s="28">
        <f t="shared" si="5"/>
        <v>0</v>
      </c>
      <c r="Q23" s="12"/>
      <c r="R23" s="5"/>
      <c r="S23" s="5"/>
      <c r="T23" s="5"/>
      <c r="U23" s="5"/>
      <c r="V23" s="5"/>
      <c r="W23" s="5"/>
      <c r="X23" s="5"/>
      <c r="Y23" s="5"/>
      <c r="Z23" s="5"/>
      <c r="AA23" s="5"/>
    </row>
    <row r="24" ht="30.0" hidden="1" customHeight="1">
      <c r="A24" s="21"/>
      <c r="B24" s="21"/>
      <c r="C24" s="30"/>
      <c r="D24" s="34" t="s">
        <v>39</v>
      </c>
      <c r="E24" s="32">
        <f t="shared" si="6"/>
        <v>0</v>
      </c>
      <c r="F24" s="32">
        <v>0.0</v>
      </c>
      <c r="G24" s="32">
        <v>0.0</v>
      </c>
      <c r="H24" s="32">
        <v>0.0</v>
      </c>
      <c r="I24" s="32">
        <v>0.0</v>
      </c>
      <c r="J24" s="32">
        <f t="shared" si="9"/>
        <v>0</v>
      </c>
      <c r="K24" s="32">
        <v>0.0</v>
      </c>
      <c r="L24" s="32">
        <v>0.0</v>
      </c>
      <c r="M24" s="32">
        <v>0.0</v>
      </c>
      <c r="N24" s="32">
        <v>0.0</v>
      </c>
      <c r="O24" s="32">
        <v>0.0</v>
      </c>
      <c r="P24" s="28">
        <f t="shared" si="5"/>
        <v>0</v>
      </c>
      <c r="Q24" s="12"/>
      <c r="R24" s="5"/>
      <c r="S24" s="5"/>
      <c r="T24" s="5"/>
      <c r="U24" s="5"/>
      <c r="V24" s="5"/>
      <c r="W24" s="5"/>
      <c r="X24" s="5"/>
      <c r="Y24" s="5"/>
      <c r="Z24" s="5"/>
      <c r="AA24" s="5"/>
    </row>
    <row r="25" ht="30.0" customHeight="1">
      <c r="A25" s="23"/>
      <c r="B25" s="23">
        <v>2000.0</v>
      </c>
      <c r="C25" s="25"/>
      <c r="D25" s="35" t="s">
        <v>40</v>
      </c>
      <c r="E25" s="27">
        <f t="shared" si="6"/>
        <v>16867260</v>
      </c>
      <c r="F25" s="27">
        <f>F26+F27+F29+F32</f>
        <v>16867260</v>
      </c>
      <c r="G25" s="27">
        <f t="shared" ref="G25:I25" si="10">G26+G27+G29</f>
        <v>0</v>
      </c>
      <c r="H25" s="27">
        <f t="shared" si="10"/>
        <v>0</v>
      </c>
      <c r="I25" s="27">
        <f t="shared" si="10"/>
        <v>0</v>
      </c>
      <c r="J25" s="27">
        <f t="shared" si="9"/>
        <v>1680000</v>
      </c>
      <c r="K25" s="27">
        <f t="shared" ref="K25:O25" si="11">K26+K27+K29</f>
        <v>1680000</v>
      </c>
      <c r="L25" s="27">
        <f t="shared" si="11"/>
        <v>0</v>
      </c>
      <c r="M25" s="27">
        <f t="shared" si="11"/>
        <v>0</v>
      </c>
      <c r="N25" s="27">
        <f t="shared" si="11"/>
        <v>0</v>
      </c>
      <c r="O25" s="27">
        <f t="shared" si="11"/>
        <v>1680000</v>
      </c>
      <c r="P25" s="28">
        <f t="shared" si="5"/>
        <v>18547260</v>
      </c>
      <c r="Q25" s="12"/>
      <c r="R25" s="5"/>
      <c r="S25" s="5"/>
      <c r="T25" s="5"/>
      <c r="U25" s="5"/>
      <c r="V25" s="5"/>
      <c r="W25" s="5"/>
      <c r="X25" s="5"/>
      <c r="Y25" s="5"/>
      <c r="Z25" s="5"/>
      <c r="AA25" s="5"/>
    </row>
    <row r="26" ht="36.0" customHeight="1">
      <c r="A26" s="29" t="s">
        <v>41</v>
      </c>
      <c r="B26" s="29" t="s">
        <v>42</v>
      </c>
      <c r="C26" s="30" t="s">
        <v>43</v>
      </c>
      <c r="D26" s="31" t="s">
        <v>44</v>
      </c>
      <c r="E26" s="32">
        <f t="shared" si="6"/>
        <v>8977600</v>
      </c>
      <c r="F26" s="32">
        <v>8977600.0</v>
      </c>
      <c r="G26" s="32">
        <v>0.0</v>
      </c>
      <c r="H26" s="32">
        <v>0.0</v>
      </c>
      <c r="I26" s="32">
        <v>0.0</v>
      </c>
      <c r="J26" s="32">
        <f t="shared" si="9"/>
        <v>1680000</v>
      </c>
      <c r="K26" s="32">
        <v>1680000.0</v>
      </c>
      <c r="L26" s="32">
        <v>0.0</v>
      </c>
      <c r="M26" s="32">
        <v>0.0</v>
      </c>
      <c r="N26" s="32">
        <v>0.0</v>
      </c>
      <c r="O26" s="32">
        <v>1680000.0</v>
      </c>
      <c r="P26" s="28">
        <f t="shared" si="5"/>
        <v>10657600</v>
      </c>
      <c r="Q26" s="12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ht="39.0" customHeight="1">
      <c r="A27" s="29" t="s">
        <v>45</v>
      </c>
      <c r="B27" s="29" t="s">
        <v>46</v>
      </c>
      <c r="C27" s="29" t="s">
        <v>47</v>
      </c>
      <c r="D27" s="31" t="s">
        <v>48</v>
      </c>
      <c r="E27" s="32">
        <f t="shared" si="6"/>
        <v>5949660</v>
      </c>
      <c r="F27" s="32">
        <v>5949660.0</v>
      </c>
      <c r="G27" s="32">
        <v>0.0</v>
      </c>
      <c r="H27" s="32">
        <v>0.0</v>
      </c>
      <c r="I27" s="32">
        <v>0.0</v>
      </c>
      <c r="J27" s="32">
        <f t="shared" si="9"/>
        <v>0</v>
      </c>
      <c r="K27" s="32">
        <v>0.0</v>
      </c>
      <c r="L27" s="32">
        <v>0.0</v>
      </c>
      <c r="M27" s="32">
        <v>0.0</v>
      </c>
      <c r="N27" s="32">
        <v>0.0</v>
      </c>
      <c r="O27" s="32">
        <v>0.0</v>
      </c>
      <c r="P27" s="28">
        <f t="shared" si="5"/>
        <v>5949660</v>
      </c>
      <c r="Q27" s="12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ht="30.75" hidden="1" customHeight="1">
      <c r="A28" s="29" t="s">
        <v>49</v>
      </c>
      <c r="B28" s="29" t="s">
        <v>50</v>
      </c>
      <c r="C28" s="29" t="s">
        <v>51</v>
      </c>
      <c r="D28" s="31" t="s">
        <v>52</v>
      </c>
      <c r="E28" s="32">
        <f t="shared" si="6"/>
        <v>800000</v>
      </c>
      <c r="F28" s="32">
        <f t="shared" ref="F28:I28" si="12">F36</f>
        <v>431803</v>
      </c>
      <c r="G28" s="32">
        <f t="shared" si="12"/>
        <v>0</v>
      </c>
      <c r="H28" s="32">
        <f t="shared" si="12"/>
        <v>0</v>
      </c>
      <c r="I28" s="32">
        <f t="shared" si="12"/>
        <v>368197</v>
      </c>
      <c r="J28" s="32">
        <f t="shared" si="9"/>
        <v>0</v>
      </c>
      <c r="K28" s="32"/>
      <c r="L28" s="32"/>
      <c r="M28" s="32"/>
      <c r="N28" s="32"/>
      <c r="O28" s="32"/>
      <c r="P28" s="28">
        <f t="shared" si="5"/>
        <v>800000</v>
      </c>
      <c r="Q28" s="12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ht="26.25" hidden="1" customHeight="1">
      <c r="A29" s="29" t="s">
        <v>53</v>
      </c>
      <c r="B29" s="29" t="s">
        <v>54</v>
      </c>
      <c r="C29" s="29" t="s">
        <v>55</v>
      </c>
      <c r="D29" s="31" t="s">
        <v>56</v>
      </c>
      <c r="E29" s="32">
        <f t="shared" si="6"/>
        <v>0</v>
      </c>
      <c r="F29" s="32">
        <v>0.0</v>
      </c>
      <c r="G29" s="32">
        <v>0.0</v>
      </c>
      <c r="H29" s="32">
        <v>0.0</v>
      </c>
      <c r="I29" s="32">
        <v>0.0</v>
      </c>
      <c r="J29" s="32">
        <f t="shared" si="9"/>
        <v>0</v>
      </c>
      <c r="K29" s="32">
        <v>0.0</v>
      </c>
      <c r="L29" s="32">
        <v>0.0</v>
      </c>
      <c r="M29" s="32">
        <v>0.0</v>
      </c>
      <c r="N29" s="32">
        <v>0.0</v>
      </c>
      <c r="O29" s="32">
        <v>0.0</v>
      </c>
      <c r="P29" s="28">
        <f t="shared" si="5"/>
        <v>0</v>
      </c>
      <c r="Q29" s="12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ht="26.25" hidden="1" customHeight="1">
      <c r="A30" s="24"/>
      <c r="B30" s="24" t="s">
        <v>57</v>
      </c>
      <c r="C30" s="5"/>
      <c r="D30" s="36" t="s">
        <v>58</v>
      </c>
      <c r="E30" s="32">
        <f t="shared" si="6"/>
        <v>0</v>
      </c>
      <c r="F30" s="27">
        <f t="shared" ref="F30:I30" si="13">F31</f>
        <v>0</v>
      </c>
      <c r="G30" s="27">
        <f t="shared" si="13"/>
        <v>0</v>
      </c>
      <c r="H30" s="27">
        <f t="shared" si="13"/>
        <v>0</v>
      </c>
      <c r="I30" s="27">
        <f t="shared" si="13"/>
        <v>0</v>
      </c>
      <c r="J30" s="32">
        <f t="shared" si="9"/>
        <v>0</v>
      </c>
      <c r="K30" s="27">
        <f t="shared" ref="K30:O30" si="14">K31</f>
        <v>0</v>
      </c>
      <c r="L30" s="27">
        <f t="shared" si="14"/>
        <v>0</v>
      </c>
      <c r="M30" s="27">
        <f t="shared" si="14"/>
        <v>0</v>
      </c>
      <c r="N30" s="27">
        <f t="shared" si="14"/>
        <v>0</v>
      </c>
      <c r="O30" s="27">
        <f t="shared" si="14"/>
        <v>0</v>
      </c>
      <c r="P30" s="28">
        <f t="shared" si="5"/>
        <v>0</v>
      </c>
      <c r="Q30" s="12"/>
      <c r="R30" s="5"/>
      <c r="S30" s="5"/>
      <c r="T30" s="5"/>
      <c r="U30" s="5"/>
      <c r="V30" s="5"/>
      <c r="W30" s="5"/>
      <c r="X30" s="5"/>
      <c r="Y30" s="5"/>
      <c r="Z30" s="5"/>
      <c r="AA30" s="5"/>
    </row>
    <row r="31" ht="26.25" hidden="1" customHeight="1">
      <c r="A31" s="29" t="s">
        <v>59</v>
      </c>
      <c r="B31" s="29" t="s">
        <v>60</v>
      </c>
      <c r="C31" s="29" t="s">
        <v>61</v>
      </c>
      <c r="D31" s="31" t="s">
        <v>62</v>
      </c>
      <c r="E31" s="32">
        <f t="shared" si="6"/>
        <v>0</v>
      </c>
      <c r="F31" s="32">
        <v>0.0</v>
      </c>
      <c r="G31" s="32">
        <v>0.0</v>
      </c>
      <c r="H31" s="32">
        <v>0.0</v>
      </c>
      <c r="I31" s="32">
        <v>0.0</v>
      </c>
      <c r="J31" s="32">
        <f t="shared" si="9"/>
        <v>0</v>
      </c>
      <c r="K31" s="32">
        <v>0.0</v>
      </c>
      <c r="L31" s="32">
        <v>0.0</v>
      </c>
      <c r="M31" s="32">
        <v>0.0</v>
      </c>
      <c r="N31" s="32">
        <v>0.0</v>
      </c>
      <c r="O31" s="32">
        <v>0.0</v>
      </c>
      <c r="P31" s="28">
        <f t="shared" si="5"/>
        <v>0</v>
      </c>
      <c r="Q31" s="12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ht="26.25" customHeight="1">
      <c r="A32" s="29" t="s">
        <v>63</v>
      </c>
      <c r="B32" s="29" t="s">
        <v>64</v>
      </c>
      <c r="C32" s="29" t="s">
        <v>55</v>
      </c>
      <c r="D32" s="31" t="s">
        <v>65</v>
      </c>
      <c r="E32" s="32">
        <f t="shared" si="6"/>
        <v>1940000</v>
      </c>
      <c r="F32" s="32">
        <v>1940000.0</v>
      </c>
      <c r="G32" s="32">
        <v>0.0</v>
      </c>
      <c r="H32" s="32">
        <v>0.0</v>
      </c>
      <c r="I32" s="32">
        <v>0.0</v>
      </c>
      <c r="J32" s="32">
        <f t="shared" si="9"/>
        <v>0</v>
      </c>
      <c r="K32" s="32">
        <v>0.0</v>
      </c>
      <c r="L32" s="32">
        <v>0.0</v>
      </c>
      <c r="M32" s="32">
        <v>0.0</v>
      </c>
      <c r="N32" s="32">
        <v>0.0</v>
      </c>
      <c r="O32" s="32">
        <v>0.0</v>
      </c>
      <c r="P32" s="28">
        <f t="shared" si="5"/>
        <v>1940000</v>
      </c>
      <c r="Q32" s="12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ht="24.0" hidden="1" customHeight="1">
      <c r="A33" s="24"/>
      <c r="B33" s="24" t="s">
        <v>66</v>
      </c>
      <c r="C33" s="24"/>
      <c r="D33" s="26" t="s">
        <v>67</v>
      </c>
      <c r="E33" s="27">
        <f t="shared" si="6"/>
        <v>0</v>
      </c>
      <c r="F33" s="27">
        <f t="shared" ref="F33:I33" si="15">F34</f>
        <v>0</v>
      </c>
      <c r="G33" s="27">
        <f t="shared" si="15"/>
        <v>0</v>
      </c>
      <c r="H33" s="27">
        <f t="shared" si="15"/>
        <v>0</v>
      </c>
      <c r="I33" s="27">
        <f t="shared" si="15"/>
        <v>0</v>
      </c>
      <c r="J33" s="32">
        <f t="shared" si="9"/>
        <v>0</v>
      </c>
      <c r="K33" s="27">
        <v>0.0</v>
      </c>
      <c r="L33" s="27">
        <v>0.0</v>
      </c>
      <c r="M33" s="27">
        <v>0.0</v>
      </c>
      <c r="N33" s="27">
        <v>0.0</v>
      </c>
      <c r="O33" s="27">
        <v>0.0</v>
      </c>
      <c r="P33" s="28">
        <f t="shared" si="5"/>
        <v>0</v>
      </c>
      <c r="Q33" s="12"/>
      <c r="R33" s="5"/>
      <c r="S33" s="5"/>
      <c r="T33" s="5"/>
      <c r="U33" s="5"/>
      <c r="V33" s="5"/>
      <c r="W33" s="5"/>
      <c r="X33" s="5"/>
      <c r="Y33" s="5"/>
      <c r="Z33" s="5"/>
      <c r="AA33" s="5"/>
    </row>
    <row r="34" ht="26.25" hidden="1" customHeight="1">
      <c r="A34" s="29" t="s">
        <v>68</v>
      </c>
      <c r="B34" s="29" t="s">
        <v>69</v>
      </c>
      <c r="C34" s="37">
        <v>1050.0</v>
      </c>
      <c r="D34" s="31" t="s">
        <v>70</v>
      </c>
      <c r="E34" s="32">
        <f t="shared" si="6"/>
        <v>0</v>
      </c>
      <c r="F34" s="32">
        <v>0.0</v>
      </c>
      <c r="G34" s="32">
        <v>0.0</v>
      </c>
      <c r="H34" s="32">
        <v>0.0</v>
      </c>
      <c r="I34" s="32">
        <v>0.0</v>
      </c>
      <c r="J34" s="32">
        <f t="shared" si="9"/>
        <v>0</v>
      </c>
      <c r="K34" s="32">
        <v>0.0</v>
      </c>
      <c r="L34" s="32">
        <v>0.0</v>
      </c>
      <c r="M34" s="32">
        <v>0.0</v>
      </c>
      <c r="N34" s="32">
        <v>0.0</v>
      </c>
      <c r="O34" s="32">
        <v>0.0</v>
      </c>
      <c r="P34" s="38">
        <f t="shared" si="5"/>
        <v>0</v>
      </c>
      <c r="Q34" s="12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ht="19.5" customHeight="1">
      <c r="A35" s="24"/>
      <c r="B35" s="24" t="s">
        <v>71</v>
      </c>
      <c r="C35" s="24"/>
      <c r="D35" s="26" t="s">
        <v>72</v>
      </c>
      <c r="E35" s="27">
        <f t="shared" si="6"/>
        <v>815590</v>
      </c>
      <c r="F35" s="27">
        <f>F36+F41+F42+F52+F56</f>
        <v>447393</v>
      </c>
      <c r="G35" s="27">
        <f t="shared" ref="G35:I35" si="16">G36+G41+G42</f>
        <v>0</v>
      </c>
      <c r="H35" s="27">
        <f t="shared" si="16"/>
        <v>0</v>
      </c>
      <c r="I35" s="27">
        <f t="shared" si="16"/>
        <v>368197</v>
      </c>
      <c r="J35" s="27">
        <f>J55</f>
        <v>5000000</v>
      </c>
      <c r="K35" s="27">
        <f>K36+K55+K56</f>
        <v>5000000</v>
      </c>
      <c r="L35" s="27">
        <f t="shared" ref="L35:N35" si="17">L54</f>
        <v>0</v>
      </c>
      <c r="M35" s="27">
        <f t="shared" si="17"/>
        <v>0</v>
      </c>
      <c r="N35" s="27">
        <f t="shared" si="17"/>
        <v>0</v>
      </c>
      <c r="O35" s="27">
        <f>O55</f>
        <v>5000000</v>
      </c>
      <c r="P35" s="28">
        <f t="shared" si="5"/>
        <v>5815590</v>
      </c>
      <c r="Q35" s="12"/>
      <c r="R35" s="5"/>
      <c r="S35" s="5"/>
      <c r="T35" s="5"/>
      <c r="U35" s="5"/>
      <c r="V35" s="5"/>
      <c r="W35" s="5"/>
      <c r="X35" s="5"/>
      <c r="Y35" s="5"/>
      <c r="Z35" s="5"/>
      <c r="AA35" s="5"/>
    </row>
    <row r="36" ht="21.75" customHeight="1">
      <c r="A36" s="29" t="s">
        <v>73</v>
      </c>
      <c r="B36" s="29" t="s">
        <v>74</v>
      </c>
      <c r="C36" s="29" t="s">
        <v>75</v>
      </c>
      <c r="D36" s="34" t="s">
        <v>76</v>
      </c>
      <c r="E36" s="32">
        <f t="shared" si="6"/>
        <v>800000</v>
      </c>
      <c r="F36" s="32">
        <v>431803.0</v>
      </c>
      <c r="G36" s="32">
        <v>0.0</v>
      </c>
      <c r="H36" s="32">
        <v>0.0</v>
      </c>
      <c r="I36" s="32">
        <v>368197.0</v>
      </c>
      <c r="J36" s="32">
        <f>K36</f>
        <v>0</v>
      </c>
      <c r="K36" s="32">
        <v>0.0</v>
      </c>
      <c r="L36" s="32">
        <v>0.0</v>
      </c>
      <c r="M36" s="32">
        <v>0.0</v>
      </c>
      <c r="N36" s="32">
        <v>0.0</v>
      </c>
      <c r="O36" s="32">
        <v>0.0</v>
      </c>
      <c r="P36" s="28">
        <f t="shared" si="5"/>
        <v>800000</v>
      </c>
      <c r="Q36" s="12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ht="25.5" hidden="1" customHeight="1">
      <c r="A37" s="29"/>
      <c r="B37" s="29"/>
      <c r="C37" s="29"/>
      <c r="D37" s="31"/>
      <c r="E37" s="32">
        <f t="shared" si="6"/>
        <v>0</v>
      </c>
      <c r="F37" s="32">
        <v>0.0</v>
      </c>
      <c r="G37" s="32">
        <v>0.0</v>
      </c>
      <c r="H37" s="32">
        <v>0.0</v>
      </c>
      <c r="I37" s="32">
        <v>0.0</v>
      </c>
      <c r="J37" s="32">
        <f t="shared" ref="J37:J58" si="18">L37+O37</f>
        <v>0</v>
      </c>
      <c r="K37" s="32"/>
      <c r="L37" s="32"/>
      <c r="M37" s="32"/>
      <c r="N37" s="32"/>
      <c r="O37" s="32"/>
      <c r="P37" s="28">
        <f t="shared" si="5"/>
        <v>0</v>
      </c>
      <c r="Q37" s="12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ht="43.5" hidden="1" customHeight="1">
      <c r="A38" s="29"/>
      <c r="B38" s="29"/>
      <c r="C38" s="29"/>
      <c r="D38" s="31"/>
      <c r="E38" s="32">
        <f t="shared" si="6"/>
        <v>0</v>
      </c>
      <c r="F38" s="32"/>
      <c r="G38" s="32"/>
      <c r="H38" s="32"/>
      <c r="I38" s="32"/>
      <c r="J38" s="32">
        <f t="shared" si="18"/>
        <v>0</v>
      </c>
      <c r="K38" s="32"/>
      <c r="L38" s="32"/>
      <c r="M38" s="32"/>
      <c r="N38" s="32"/>
      <c r="O38" s="32"/>
      <c r="P38" s="28">
        <f t="shared" si="5"/>
        <v>0</v>
      </c>
      <c r="Q38" s="12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ht="27.0" hidden="1" customHeight="1">
      <c r="A39" s="29"/>
      <c r="B39" s="29"/>
      <c r="C39" s="29"/>
      <c r="D39" s="31"/>
      <c r="E39" s="32">
        <f t="shared" si="6"/>
        <v>0</v>
      </c>
      <c r="F39" s="32">
        <v>0.0</v>
      </c>
      <c r="G39" s="32">
        <v>0.0</v>
      </c>
      <c r="H39" s="32">
        <v>0.0</v>
      </c>
      <c r="I39" s="32">
        <v>0.0</v>
      </c>
      <c r="J39" s="32">
        <f t="shared" si="18"/>
        <v>0</v>
      </c>
      <c r="K39" s="32">
        <v>0.0</v>
      </c>
      <c r="L39" s="32">
        <v>0.0</v>
      </c>
      <c r="M39" s="32">
        <v>0.0</v>
      </c>
      <c r="N39" s="32">
        <v>0.0</v>
      </c>
      <c r="O39" s="32">
        <v>0.0</v>
      </c>
      <c r="P39" s="28">
        <f t="shared" si="5"/>
        <v>0</v>
      </c>
      <c r="Q39" s="12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ht="31.5" hidden="1" customHeight="1">
      <c r="A40" s="29"/>
      <c r="B40" s="29"/>
      <c r="C40" s="29"/>
      <c r="D40" s="31"/>
      <c r="E40" s="32">
        <f t="shared" si="6"/>
        <v>0</v>
      </c>
      <c r="F40" s="32">
        <v>0.0</v>
      </c>
      <c r="G40" s="32">
        <v>0.0</v>
      </c>
      <c r="H40" s="32">
        <v>0.0</v>
      </c>
      <c r="I40" s="32">
        <v>0.0</v>
      </c>
      <c r="J40" s="32">
        <f t="shared" si="18"/>
        <v>0</v>
      </c>
      <c r="K40" s="32">
        <v>0.0</v>
      </c>
      <c r="L40" s="32">
        <v>0.0</v>
      </c>
      <c r="M40" s="32">
        <v>0.0</v>
      </c>
      <c r="N40" s="32">
        <v>0.0</v>
      </c>
      <c r="O40" s="32">
        <v>0.0</v>
      </c>
      <c r="P40" s="28">
        <f t="shared" si="5"/>
        <v>0</v>
      </c>
      <c r="Q40" s="12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ht="31.5" hidden="1" customHeight="1">
      <c r="A41" s="29" t="s">
        <v>77</v>
      </c>
      <c r="B41" s="29" t="s">
        <v>78</v>
      </c>
      <c r="C41" s="29" t="s">
        <v>79</v>
      </c>
      <c r="D41" s="31" t="s">
        <v>80</v>
      </c>
      <c r="E41" s="32">
        <f t="shared" si="6"/>
        <v>0</v>
      </c>
      <c r="F41" s="32">
        <v>0.0</v>
      </c>
      <c r="G41" s="32">
        <v>0.0</v>
      </c>
      <c r="H41" s="32">
        <v>0.0</v>
      </c>
      <c r="I41" s="32">
        <v>0.0</v>
      </c>
      <c r="J41" s="32">
        <f t="shared" si="18"/>
        <v>0</v>
      </c>
      <c r="K41" s="32">
        <v>0.0</v>
      </c>
      <c r="L41" s="32">
        <v>0.0</v>
      </c>
      <c r="M41" s="32">
        <v>0.0</v>
      </c>
      <c r="N41" s="32">
        <v>0.0</v>
      </c>
      <c r="O41" s="32">
        <v>0.0</v>
      </c>
      <c r="P41" s="28">
        <f t="shared" si="5"/>
        <v>0</v>
      </c>
      <c r="Q41" s="12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ht="42.0" hidden="1" customHeight="1">
      <c r="A42" s="29" t="s">
        <v>81</v>
      </c>
      <c r="B42" s="29" t="s">
        <v>82</v>
      </c>
      <c r="C42" s="29" t="s">
        <v>83</v>
      </c>
      <c r="D42" s="31" t="s">
        <v>84</v>
      </c>
      <c r="E42" s="32">
        <f t="shared" si="6"/>
        <v>0</v>
      </c>
      <c r="F42" s="32">
        <v>0.0</v>
      </c>
      <c r="G42" s="32">
        <v>0.0</v>
      </c>
      <c r="H42" s="32">
        <v>0.0</v>
      </c>
      <c r="I42" s="32">
        <v>0.0</v>
      </c>
      <c r="J42" s="32">
        <f t="shared" si="18"/>
        <v>0</v>
      </c>
      <c r="K42" s="32">
        <v>0.0</v>
      </c>
      <c r="L42" s="32">
        <v>0.0</v>
      </c>
      <c r="M42" s="32">
        <v>0.0</v>
      </c>
      <c r="N42" s="32">
        <v>0.0</v>
      </c>
      <c r="O42" s="32">
        <v>0.0</v>
      </c>
      <c r="P42" s="28">
        <f t="shared" si="5"/>
        <v>0</v>
      </c>
      <c r="Q42" s="12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ht="12.75" hidden="1" customHeight="1">
      <c r="A43" s="29"/>
      <c r="B43" s="29"/>
      <c r="C43" s="30"/>
      <c r="D43" s="31"/>
      <c r="E43" s="32">
        <f t="shared" si="6"/>
        <v>0</v>
      </c>
      <c r="F43" s="32" t="str">
        <f t="shared" ref="F43:I43" si="19">F44</f>
        <v/>
      </c>
      <c r="G43" s="32" t="str">
        <f t="shared" si="19"/>
        <v/>
      </c>
      <c r="H43" s="32" t="str">
        <f t="shared" si="19"/>
        <v/>
      </c>
      <c r="I43" s="32" t="str">
        <f t="shared" si="19"/>
        <v/>
      </c>
      <c r="J43" s="32">
        <f t="shared" si="18"/>
        <v>0</v>
      </c>
      <c r="K43" s="32"/>
      <c r="L43" s="32"/>
      <c r="M43" s="32"/>
      <c r="N43" s="32"/>
      <c r="O43" s="32"/>
      <c r="P43" s="28">
        <f t="shared" si="5"/>
        <v>0</v>
      </c>
      <c r="Q43" s="12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ht="12.75" hidden="1" customHeight="1">
      <c r="A44" s="29"/>
      <c r="B44" s="29"/>
      <c r="C44" s="29"/>
      <c r="D44" s="31"/>
      <c r="E44" s="32">
        <f t="shared" si="6"/>
        <v>0</v>
      </c>
      <c r="F44" s="32"/>
      <c r="G44" s="32"/>
      <c r="H44" s="32"/>
      <c r="I44" s="32"/>
      <c r="J44" s="32">
        <f t="shared" si="18"/>
        <v>0</v>
      </c>
      <c r="K44" s="32"/>
      <c r="L44" s="32"/>
      <c r="M44" s="32"/>
      <c r="N44" s="32"/>
      <c r="O44" s="32"/>
      <c r="P44" s="28">
        <f t="shared" si="5"/>
        <v>0</v>
      </c>
      <c r="Q44" s="12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ht="12.75" hidden="1" customHeight="1">
      <c r="A45" s="24"/>
      <c r="B45" s="24" t="s">
        <v>85</v>
      </c>
      <c r="C45" s="24"/>
      <c r="D45" s="26" t="s">
        <v>86</v>
      </c>
      <c r="E45" s="32">
        <f t="shared" si="6"/>
        <v>0</v>
      </c>
      <c r="F45" s="27">
        <f t="shared" ref="F45:I45" si="20">F46</f>
        <v>0</v>
      </c>
      <c r="G45" s="27">
        <f t="shared" si="20"/>
        <v>0</v>
      </c>
      <c r="H45" s="27">
        <f t="shared" si="20"/>
        <v>0</v>
      </c>
      <c r="I45" s="27">
        <f t="shared" si="20"/>
        <v>0</v>
      </c>
      <c r="J45" s="32">
        <f t="shared" si="18"/>
        <v>0</v>
      </c>
      <c r="K45" s="27">
        <f t="shared" ref="K45:O45" si="21">K46</f>
        <v>0</v>
      </c>
      <c r="L45" s="27">
        <f t="shared" si="21"/>
        <v>0</v>
      </c>
      <c r="M45" s="27">
        <f t="shared" si="21"/>
        <v>0</v>
      </c>
      <c r="N45" s="27">
        <f t="shared" si="21"/>
        <v>0</v>
      </c>
      <c r="O45" s="27">
        <f t="shared" si="21"/>
        <v>0</v>
      </c>
      <c r="P45" s="28">
        <f t="shared" si="5"/>
        <v>0</v>
      </c>
      <c r="Q45" s="12"/>
      <c r="R45" s="5"/>
      <c r="S45" s="5"/>
      <c r="T45" s="5"/>
      <c r="U45" s="5"/>
      <c r="V45" s="5"/>
      <c r="W45" s="5"/>
      <c r="X45" s="5"/>
      <c r="Y45" s="5"/>
      <c r="Z45" s="5"/>
      <c r="AA45" s="5"/>
    </row>
    <row r="46" ht="12.75" hidden="1" customHeight="1">
      <c r="A46" s="29" t="s">
        <v>87</v>
      </c>
      <c r="B46" s="29" t="s">
        <v>88</v>
      </c>
      <c r="C46" s="29" t="s">
        <v>89</v>
      </c>
      <c r="D46" s="31" t="s">
        <v>90</v>
      </c>
      <c r="E46" s="32">
        <f t="shared" si="6"/>
        <v>0</v>
      </c>
      <c r="F46" s="32">
        <v>0.0</v>
      </c>
      <c r="G46" s="32">
        <v>0.0</v>
      </c>
      <c r="H46" s="32">
        <v>0.0</v>
      </c>
      <c r="I46" s="32">
        <v>0.0</v>
      </c>
      <c r="J46" s="32">
        <f t="shared" si="18"/>
        <v>0</v>
      </c>
      <c r="K46" s="32">
        <v>0.0</v>
      </c>
      <c r="L46" s="32">
        <v>0.0</v>
      </c>
      <c r="M46" s="32">
        <v>0.0</v>
      </c>
      <c r="N46" s="32">
        <v>0.0</v>
      </c>
      <c r="O46" s="32">
        <v>0.0</v>
      </c>
      <c r="P46" s="28">
        <f t="shared" si="5"/>
        <v>0</v>
      </c>
      <c r="Q46" s="12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ht="56.25" hidden="1" customHeight="1">
      <c r="A47" s="29" t="s">
        <v>91</v>
      </c>
      <c r="B47" s="29" t="s">
        <v>92</v>
      </c>
      <c r="C47" s="29" t="s">
        <v>93</v>
      </c>
      <c r="D47" s="31" t="s">
        <v>94</v>
      </c>
      <c r="E47" s="32">
        <f t="shared" si="6"/>
        <v>0</v>
      </c>
      <c r="F47" s="32">
        <v>0.0</v>
      </c>
      <c r="G47" s="32">
        <v>0.0</v>
      </c>
      <c r="H47" s="32">
        <v>0.0</v>
      </c>
      <c r="I47" s="32">
        <v>0.0</v>
      </c>
      <c r="J47" s="32">
        <f t="shared" si="18"/>
        <v>0</v>
      </c>
      <c r="K47" s="32">
        <v>0.0</v>
      </c>
      <c r="L47" s="32">
        <v>0.0</v>
      </c>
      <c r="M47" s="32">
        <v>0.0</v>
      </c>
      <c r="N47" s="32">
        <v>0.0</v>
      </c>
      <c r="O47" s="32">
        <v>0.0</v>
      </c>
      <c r="P47" s="28">
        <f t="shared" si="5"/>
        <v>0</v>
      </c>
      <c r="Q47" s="12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ht="42.0" hidden="1" customHeight="1">
      <c r="A48" s="29"/>
      <c r="B48" s="29"/>
      <c r="C48" s="30"/>
      <c r="D48" s="31"/>
      <c r="E48" s="32">
        <f t="shared" si="6"/>
        <v>0</v>
      </c>
      <c r="F48" s="32">
        <v>0.0</v>
      </c>
      <c r="G48" s="32">
        <v>0.0</v>
      </c>
      <c r="H48" s="32">
        <v>0.0</v>
      </c>
      <c r="I48" s="32">
        <v>0.0</v>
      </c>
      <c r="J48" s="32">
        <f t="shared" si="18"/>
        <v>0</v>
      </c>
      <c r="K48" s="32">
        <v>0.0</v>
      </c>
      <c r="L48" s="32">
        <v>0.0</v>
      </c>
      <c r="M48" s="32">
        <v>0.0</v>
      </c>
      <c r="N48" s="32">
        <v>0.0</v>
      </c>
      <c r="O48" s="32">
        <v>0.0</v>
      </c>
      <c r="P48" s="28">
        <f t="shared" si="5"/>
        <v>0</v>
      </c>
      <c r="Q48" s="12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ht="21.75" hidden="1" customHeight="1">
      <c r="A49" s="29"/>
      <c r="B49" s="29"/>
      <c r="C49" s="30"/>
      <c r="D49" s="31"/>
      <c r="E49" s="32">
        <f t="shared" si="6"/>
        <v>0</v>
      </c>
      <c r="F49" s="32">
        <v>0.0</v>
      </c>
      <c r="G49" s="32">
        <v>0.0</v>
      </c>
      <c r="H49" s="32">
        <v>0.0</v>
      </c>
      <c r="I49" s="32">
        <v>0.0</v>
      </c>
      <c r="J49" s="32">
        <f t="shared" si="18"/>
        <v>0</v>
      </c>
      <c r="K49" s="32">
        <v>0.0</v>
      </c>
      <c r="L49" s="32">
        <v>0.0</v>
      </c>
      <c r="M49" s="32">
        <v>0.0</v>
      </c>
      <c r="N49" s="32">
        <v>0.0</v>
      </c>
      <c r="O49" s="32">
        <v>0.0</v>
      </c>
      <c r="P49" s="28">
        <f t="shared" si="5"/>
        <v>0</v>
      </c>
      <c r="Q49" s="12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ht="46.5" hidden="1" customHeight="1">
      <c r="A50" s="29" t="s">
        <v>95</v>
      </c>
      <c r="B50" s="29" t="s">
        <v>96</v>
      </c>
      <c r="C50" s="30">
        <v>180.0</v>
      </c>
      <c r="D50" s="31" t="s">
        <v>97</v>
      </c>
      <c r="E50" s="32">
        <f t="shared" si="6"/>
        <v>0</v>
      </c>
      <c r="F50" s="32">
        <v>0.0</v>
      </c>
      <c r="G50" s="32">
        <v>0.0</v>
      </c>
      <c r="H50" s="32">
        <v>0.0</v>
      </c>
      <c r="I50" s="32">
        <v>0.0</v>
      </c>
      <c r="J50" s="32">
        <f t="shared" si="18"/>
        <v>0</v>
      </c>
      <c r="K50" s="32">
        <v>0.0</v>
      </c>
      <c r="L50" s="32">
        <v>0.0</v>
      </c>
      <c r="M50" s="32">
        <v>0.0</v>
      </c>
      <c r="N50" s="32">
        <v>0.0</v>
      </c>
      <c r="O50" s="32">
        <v>0.0</v>
      </c>
      <c r="P50" s="28">
        <f t="shared" si="5"/>
        <v>0</v>
      </c>
      <c r="Q50" s="12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ht="46.5" hidden="1" customHeight="1">
      <c r="A51" s="29" t="s">
        <v>98</v>
      </c>
      <c r="B51" s="29" t="s">
        <v>99</v>
      </c>
      <c r="C51" s="29" t="s">
        <v>79</v>
      </c>
      <c r="D51" s="31" t="s">
        <v>100</v>
      </c>
      <c r="E51" s="32">
        <f t="shared" si="6"/>
        <v>0</v>
      </c>
      <c r="F51" s="32">
        <v>0.0</v>
      </c>
      <c r="G51" s="32">
        <v>0.0</v>
      </c>
      <c r="H51" s="32">
        <v>0.0</v>
      </c>
      <c r="I51" s="32">
        <v>0.0</v>
      </c>
      <c r="J51" s="32">
        <f t="shared" si="18"/>
        <v>0</v>
      </c>
      <c r="K51" s="32">
        <v>0.0</v>
      </c>
      <c r="L51" s="32">
        <v>0.0</v>
      </c>
      <c r="M51" s="32">
        <v>0.0</v>
      </c>
      <c r="N51" s="32">
        <v>0.0</v>
      </c>
      <c r="O51" s="32">
        <v>0.0</v>
      </c>
      <c r="P51" s="28">
        <f t="shared" si="5"/>
        <v>0</v>
      </c>
      <c r="Q51" s="12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ht="35.25" hidden="1" customHeight="1">
      <c r="A52" s="29" t="s">
        <v>101</v>
      </c>
      <c r="B52" s="29" t="s">
        <v>102</v>
      </c>
      <c r="C52" s="29" t="s">
        <v>79</v>
      </c>
      <c r="D52" s="31" t="s">
        <v>103</v>
      </c>
      <c r="E52" s="32">
        <f t="shared" si="6"/>
        <v>0</v>
      </c>
      <c r="F52" s="32">
        <v>0.0</v>
      </c>
      <c r="G52" s="32">
        <v>0.0</v>
      </c>
      <c r="H52" s="32">
        <v>0.0</v>
      </c>
      <c r="I52" s="32">
        <v>0.0</v>
      </c>
      <c r="J52" s="32">
        <f t="shared" si="18"/>
        <v>0</v>
      </c>
      <c r="K52" s="32">
        <v>0.0</v>
      </c>
      <c r="L52" s="32">
        <v>0.0</v>
      </c>
      <c r="M52" s="32">
        <v>0.0</v>
      </c>
      <c r="N52" s="32">
        <v>0.0</v>
      </c>
      <c r="O52" s="32">
        <v>0.0</v>
      </c>
      <c r="P52" s="28">
        <f t="shared" si="5"/>
        <v>0</v>
      </c>
      <c r="Q52" s="12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ht="27.0" hidden="1" customHeight="1">
      <c r="A53" s="29" t="s">
        <v>104</v>
      </c>
      <c r="B53" s="29" t="s">
        <v>105</v>
      </c>
      <c r="C53" s="29" t="s">
        <v>106</v>
      </c>
      <c r="D53" s="31" t="s">
        <v>107</v>
      </c>
      <c r="E53" s="32">
        <f t="shared" si="6"/>
        <v>0</v>
      </c>
      <c r="F53" s="32">
        <v>0.0</v>
      </c>
      <c r="G53" s="32">
        <v>0.0</v>
      </c>
      <c r="H53" s="32">
        <v>0.0</v>
      </c>
      <c r="I53" s="32">
        <v>0.0</v>
      </c>
      <c r="J53" s="32">
        <f t="shared" si="18"/>
        <v>0</v>
      </c>
      <c r="K53" s="32">
        <v>0.0</v>
      </c>
      <c r="L53" s="32">
        <v>0.0</v>
      </c>
      <c r="M53" s="32">
        <v>0.0</v>
      </c>
      <c r="N53" s="32">
        <v>0.0</v>
      </c>
      <c r="O53" s="32">
        <v>0.0</v>
      </c>
      <c r="P53" s="28">
        <f t="shared" si="5"/>
        <v>0</v>
      </c>
      <c r="Q53" s="12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ht="35.25" hidden="1" customHeight="1">
      <c r="A54" s="29" t="s">
        <v>108</v>
      </c>
      <c r="B54" s="29" t="s">
        <v>109</v>
      </c>
      <c r="C54" s="29" t="s">
        <v>106</v>
      </c>
      <c r="D54" s="31" t="s">
        <v>110</v>
      </c>
      <c r="E54" s="32">
        <f t="shared" si="6"/>
        <v>0</v>
      </c>
      <c r="F54" s="32">
        <v>0.0</v>
      </c>
      <c r="G54" s="32">
        <v>0.0</v>
      </c>
      <c r="H54" s="32">
        <v>0.0</v>
      </c>
      <c r="I54" s="32">
        <v>0.0</v>
      </c>
      <c r="J54" s="32">
        <f t="shared" si="18"/>
        <v>0</v>
      </c>
      <c r="K54" s="32">
        <v>0.0</v>
      </c>
      <c r="L54" s="32">
        <v>0.0</v>
      </c>
      <c r="M54" s="32">
        <v>0.0</v>
      </c>
      <c r="N54" s="32">
        <v>0.0</v>
      </c>
      <c r="O54" s="32">
        <v>0.0</v>
      </c>
      <c r="P54" s="28">
        <f t="shared" si="5"/>
        <v>0</v>
      </c>
      <c r="Q54" s="12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ht="35.25" customHeight="1">
      <c r="A55" s="29" t="s">
        <v>108</v>
      </c>
      <c r="B55" s="29" t="s">
        <v>109</v>
      </c>
      <c r="C55" s="29" t="s">
        <v>106</v>
      </c>
      <c r="D55" s="31" t="s">
        <v>110</v>
      </c>
      <c r="E55" s="32">
        <f t="shared" si="6"/>
        <v>0</v>
      </c>
      <c r="F55" s="32">
        <v>0.0</v>
      </c>
      <c r="G55" s="32">
        <v>0.0</v>
      </c>
      <c r="H55" s="32">
        <v>0.0</v>
      </c>
      <c r="I55" s="32">
        <v>0.0</v>
      </c>
      <c r="J55" s="32">
        <f t="shared" si="18"/>
        <v>5000000</v>
      </c>
      <c r="K55" s="32">
        <v>5000000.0</v>
      </c>
      <c r="L55" s="32">
        <v>0.0</v>
      </c>
      <c r="M55" s="32">
        <v>0.0</v>
      </c>
      <c r="N55" s="32">
        <v>0.0</v>
      </c>
      <c r="O55" s="32">
        <v>5000000.0</v>
      </c>
      <c r="P55" s="28">
        <f t="shared" si="5"/>
        <v>5000000</v>
      </c>
      <c r="Q55" s="12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ht="35.25" customHeight="1">
      <c r="A56" s="29" t="s">
        <v>101</v>
      </c>
      <c r="B56" s="29" t="s">
        <v>102</v>
      </c>
      <c r="C56" s="29" t="s">
        <v>79</v>
      </c>
      <c r="D56" s="31" t="s">
        <v>103</v>
      </c>
      <c r="E56" s="32">
        <f t="shared" si="6"/>
        <v>15590</v>
      </c>
      <c r="F56" s="32">
        <v>15590.0</v>
      </c>
      <c r="G56" s="32">
        <v>0.0</v>
      </c>
      <c r="H56" s="32">
        <v>0.0</v>
      </c>
      <c r="I56" s="32">
        <v>0.0</v>
      </c>
      <c r="J56" s="32">
        <f t="shared" si="18"/>
        <v>0</v>
      </c>
      <c r="K56" s="32">
        <v>0.0</v>
      </c>
      <c r="L56" s="32">
        <v>0.0</v>
      </c>
      <c r="M56" s="32">
        <v>0.0</v>
      </c>
      <c r="N56" s="32">
        <v>0.0</v>
      </c>
      <c r="O56" s="32">
        <v>0.0</v>
      </c>
      <c r="P56" s="28">
        <f t="shared" si="5"/>
        <v>15590</v>
      </c>
      <c r="Q56" s="12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ht="25.5" customHeight="1">
      <c r="A57" s="24"/>
      <c r="B57" s="24" t="s">
        <v>85</v>
      </c>
      <c r="C57" s="24"/>
      <c r="D57" s="26" t="s">
        <v>86</v>
      </c>
      <c r="E57" s="27">
        <f t="shared" si="6"/>
        <v>235000</v>
      </c>
      <c r="F57" s="27">
        <f t="shared" ref="F57:I57" si="22">F58</f>
        <v>235000</v>
      </c>
      <c r="G57" s="27">
        <f t="shared" si="22"/>
        <v>0</v>
      </c>
      <c r="H57" s="27">
        <f t="shared" si="22"/>
        <v>0</v>
      </c>
      <c r="I57" s="27">
        <f t="shared" si="22"/>
        <v>0</v>
      </c>
      <c r="J57" s="27">
        <f t="shared" si="18"/>
        <v>500000</v>
      </c>
      <c r="K57" s="27">
        <f t="shared" ref="K57:O57" si="23">K58</f>
        <v>500000</v>
      </c>
      <c r="L57" s="27">
        <f t="shared" si="23"/>
        <v>0</v>
      </c>
      <c r="M57" s="27">
        <f t="shared" si="23"/>
        <v>0</v>
      </c>
      <c r="N57" s="27">
        <f t="shared" si="23"/>
        <v>0</v>
      </c>
      <c r="O57" s="27">
        <f t="shared" si="23"/>
        <v>500000</v>
      </c>
      <c r="P57" s="28">
        <f t="shared" si="5"/>
        <v>735000</v>
      </c>
      <c r="Q57" s="12"/>
      <c r="R57" s="5"/>
      <c r="S57" s="5"/>
      <c r="T57" s="5"/>
      <c r="U57" s="5"/>
      <c r="V57" s="5"/>
      <c r="W57" s="5"/>
      <c r="X57" s="5"/>
      <c r="Y57" s="5"/>
      <c r="Z57" s="5"/>
      <c r="AA57" s="5"/>
    </row>
    <row r="58" ht="36.0" customHeight="1">
      <c r="A58" s="29" t="s">
        <v>111</v>
      </c>
      <c r="B58" s="29" t="s">
        <v>112</v>
      </c>
      <c r="C58" s="29" t="s">
        <v>113</v>
      </c>
      <c r="D58" s="31" t="s">
        <v>114</v>
      </c>
      <c r="E58" s="32">
        <f t="shared" si="6"/>
        <v>235000</v>
      </c>
      <c r="F58" s="32">
        <v>235000.0</v>
      </c>
      <c r="G58" s="32">
        <v>0.0</v>
      </c>
      <c r="H58" s="32">
        <v>0.0</v>
      </c>
      <c r="I58" s="32">
        <v>0.0</v>
      </c>
      <c r="J58" s="32">
        <f t="shared" si="18"/>
        <v>500000</v>
      </c>
      <c r="K58" s="32">
        <v>500000.0</v>
      </c>
      <c r="L58" s="32">
        <v>0.0</v>
      </c>
      <c r="M58" s="32">
        <v>0.0</v>
      </c>
      <c r="N58" s="32">
        <v>0.0</v>
      </c>
      <c r="O58" s="32">
        <v>500000.0</v>
      </c>
      <c r="P58" s="28">
        <f t="shared" si="5"/>
        <v>735000</v>
      </c>
      <c r="Q58" s="12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ht="26.25" customHeight="1">
      <c r="A59" s="23" t="s">
        <v>115</v>
      </c>
      <c r="B59" s="24"/>
      <c r="C59" s="25"/>
      <c r="D59" s="26" t="s">
        <v>116</v>
      </c>
      <c r="E59" s="27">
        <f t="shared" ref="E59:O59" si="24">E60</f>
        <v>182291021.2</v>
      </c>
      <c r="F59" s="27">
        <f t="shared" si="24"/>
        <v>182291021.2</v>
      </c>
      <c r="G59" s="27">
        <f t="shared" si="24"/>
        <v>116703528</v>
      </c>
      <c r="H59" s="27">
        <f t="shared" si="24"/>
        <v>22981400</v>
      </c>
      <c r="I59" s="27">
        <f t="shared" si="24"/>
        <v>0</v>
      </c>
      <c r="J59" s="27">
        <f t="shared" si="24"/>
        <v>2321192.62</v>
      </c>
      <c r="K59" s="27">
        <f t="shared" si="24"/>
        <v>1164183.62</v>
      </c>
      <c r="L59" s="27">
        <f t="shared" si="24"/>
        <v>1157009</v>
      </c>
      <c r="M59" s="27">
        <f t="shared" si="24"/>
        <v>0</v>
      </c>
      <c r="N59" s="27">
        <f t="shared" si="24"/>
        <v>0</v>
      </c>
      <c r="O59" s="27">
        <f t="shared" si="24"/>
        <v>1164183.62</v>
      </c>
      <c r="P59" s="28">
        <f t="shared" si="5"/>
        <v>184612213.9</v>
      </c>
      <c r="Q59" s="12"/>
      <c r="R59" s="5"/>
      <c r="S59" s="5"/>
      <c r="T59" s="5"/>
      <c r="U59" s="5"/>
      <c r="V59" s="5"/>
      <c r="W59" s="5"/>
      <c r="X59" s="5"/>
      <c r="Y59" s="5"/>
      <c r="Z59" s="5"/>
      <c r="AA59" s="5"/>
    </row>
    <row r="60" ht="26.25" customHeight="1">
      <c r="A60" s="23" t="s">
        <v>117</v>
      </c>
      <c r="B60" s="23"/>
      <c r="C60" s="25"/>
      <c r="D60" s="26" t="s">
        <v>118</v>
      </c>
      <c r="E60" s="27">
        <f t="shared" ref="E60:E88" si="26">F60+I60</f>
        <v>182291021.2</v>
      </c>
      <c r="F60" s="27">
        <f>F61+F85+F87+F81</f>
        <v>182291021.2</v>
      </c>
      <c r="G60" s="27">
        <f t="shared" ref="G60:O60" si="25">G61+G85+G87</f>
        <v>116703528</v>
      </c>
      <c r="H60" s="27">
        <f t="shared" si="25"/>
        <v>22981400</v>
      </c>
      <c r="I60" s="27">
        <f t="shared" si="25"/>
        <v>0</v>
      </c>
      <c r="J60" s="27">
        <f t="shared" si="25"/>
        <v>2321192.62</v>
      </c>
      <c r="K60" s="27">
        <f t="shared" si="25"/>
        <v>1164183.62</v>
      </c>
      <c r="L60" s="27">
        <f t="shared" si="25"/>
        <v>1157009</v>
      </c>
      <c r="M60" s="27">
        <f t="shared" si="25"/>
        <v>0</v>
      </c>
      <c r="N60" s="27">
        <f t="shared" si="25"/>
        <v>0</v>
      </c>
      <c r="O60" s="27">
        <f t="shared" si="25"/>
        <v>1164183.62</v>
      </c>
      <c r="P60" s="28">
        <f t="shared" si="5"/>
        <v>184612213.9</v>
      </c>
      <c r="Q60" s="12"/>
      <c r="R60" s="5"/>
      <c r="S60" s="5"/>
      <c r="T60" s="5"/>
      <c r="U60" s="5"/>
      <c r="V60" s="5"/>
      <c r="W60" s="5"/>
      <c r="X60" s="5"/>
      <c r="Y60" s="5"/>
      <c r="Z60" s="5"/>
      <c r="AA60" s="5"/>
    </row>
    <row r="61" ht="12.75" customHeight="1">
      <c r="A61" s="23"/>
      <c r="B61" s="23">
        <v>1000.0</v>
      </c>
      <c r="C61" s="25"/>
      <c r="D61" s="26" t="s">
        <v>119</v>
      </c>
      <c r="E61" s="27">
        <f t="shared" si="26"/>
        <v>178863394.4</v>
      </c>
      <c r="F61" s="27">
        <f>F62+F63+F64+F65+F66+F68+F70+F71+F75+F79+F76+F74+F77+F78+F80+F67+F83+F84</f>
        <v>178863394.4</v>
      </c>
      <c r="G61" s="27">
        <f t="shared" ref="G61:H61" si="27">G62+G63+G64+G65+G66+G68+G70+G71+G75+G79+G76+G74+G80+G78+G67</f>
        <v>114463528</v>
      </c>
      <c r="H61" s="27">
        <f t="shared" si="27"/>
        <v>22673670</v>
      </c>
      <c r="I61" s="27">
        <f>I62+I63+I64+I65+I66+I68+I70+I71+I75+I79+I76+I74</f>
        <v>0</v>
      </c>
      <c r="J61" s="27">
        <f t="shared" ref="J61:J86" si="29">L61+O61</f>
        <v>2122114.28</v>
      </c>
      <c r="K61" s="27">
        <f>K62+K63+K64+K65+K66+K68+K70+K71+K75+K79+K76+K77+K78+K67</f>
        <v>965105.28</v>
      </c>
      <c r="L61" s="27">
        <f>L62+L63+L64+L65+L66+L68+L70+L71+L75+L79+L76+L77+L78+L67++L84</f>
        <v>1157009</v>
      </c>
      <c r="M61" s="27">
        <f t="shared" ref="M61:O61" si="28">M62+M63+M64+M65+M66+M68+M70+M71+M75+M79+M76+M77+M78+M67</f>
        <v>0</v>
      </c>
      <c r="N61" s="27">
        <f t="shared" si="28"/>
        <v>0</v>
      </c>
      <c r="O61" s="27">
        <f t="shared" si="28"/>
        <v>965105.28</v>
      </c>
      <c r="P61" s="28">
        <f t="shared" si="5"/>
        <v>180985508.7</v>
      </c>
      <c r="Q61" s="12"/>
      <c r="R61" s="5"/>
      <c r="S61" s="5"/>
      <c r="T61" s="5"/>
      <c r="U61" s="5"/>
      <c r="V61" s="5"/>
      <c r="W61" s="5"/>
      <c r="X61" s="5"/>
      <c r="Y61" s="5"/>
      <c r="Z61" s="5"/>
      <c r="AA61" s="5"/>
    </row>
    <row r="62" ht="18.0" customHeight="1">
      <c r="A62" s="21" t="s">
        <v>120</v>
      </c>
      <c r="B62" s="29" t="s">
        <v>121</v>
      </c>
      <c r="C62" s="30" t="s">
        <v>122</v>
      </c>
      <c r="D62" s="31" t="s">
        <v>123</v>
      </c>
      <c r="E62" s="32">
        <f t="shared" si="26"/>
        <v>24244000</v>
      </c>
      <c r="F62" s="32">
        <v>2.4244E7</v>
      </c>
      <c r="G62" s="32">
        <v>1.51E7</v>
      </c>
      <c r="H62" s="32">
        <v>2835800.0</v>
      </c>
      <c r="I62" s="32">
        <v>0.0</v>
      </c>
      <c r="J62" s="32">
        <f t="shared" si="29"/>
        <v>1066951.76</v>
      </c>
      <c r="K62" s="32">
        <v>566951.76</v>
      </c>
      <c r="L62" s="32">
        <v>500000.0</v>
      </c>
      <c r="M62" s="32">
        <v>0.0</v>
      </c>
      <c r="N62" s="32">
        <v>0.0</v>
      </c>
      <c r="O62" s="32">
        <v>566951.76</v>
      </c>
      <c r="P62" s="28">
        <f t="shared" si="5"/>
        <v>25310951.76</v>
      </c>
      <c r="Q62" s="12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ht="36.75" customHeight="1">
      <c r="A63" s="29" t="s">
        <v>124</v>
      </c>
      <c r="B63" s="29" t="s">
        <v>125</v>
      </c>
      <c r="C63" s="29" t="s">
        <v>126</v>
      </c>
      <c r="D63" s="31" t="s">
        <v>127</v>
      </c>
      <c r="E63" s="32">
        <f t="shared" si="26"/>
        <v>59575696.41</v>
      </c>
      <c r="F63" s="32">
        <v>5.957569641E7</v>
      </c>
      <c r="G63" s="32">
        <v>2.25311E7</v>
      </c>
      <c r="H63" s="32">
        <v>1.926847E7</v>
      </c>
      <c r="I63" s="32">
        <v>0.0</v>
      </c>
      <c r="J63" s="32">
        <f t="shared" si="29"/>
        <v>677201.76</v>
      </c>
      <c r="K63" s="32">
        <v>277201.76</v>
      </c>
      <c r="L63" s="32">
        <v>400000.0</v>
      </c>
      <c r="M63" s="32">
        <v>0.0</v>
      </c>
      <c r="N63" s="32">
        <v>0.0</v>
      </c>
      <c r="O63" s="32">
        <v>277201.76</v>
      </c>
      <c r="P63" s="28">
        <f t="shared" si="5"/>
        <v>60252898.17</v>
      </c>
      <c r="Q63" s="12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ht="4.5" hidden="1" customHeight="1">
      <c r="A64" s="29" t="s">
        <v>128</v>
      </c>
      <c r="B64" s="29" t="s">
        <v>129</v>
      </c>
      <c r="C64" s="29" t="s">
        <v>122</v>
      </c>
      <c r="D64" s="31" t="s">
        <v>130</v>
      </c>
      <c r="E64" s="32">
        <f t="shared" si="26"/>
        <v>0</v>
      </c>
      <c r="F64" s="32">
        <v>0.0</v>
      </c>
      <c r="G64" s="32">
        <v>0.0</v>
      </c>
      <c r="H64" s="32">
        <v>0.0</v>
      </c>
      <c r="I64" s="32">
        <v>0.0</v>
      </c>
      <c r="J64" s="32">
        <f t="shared" si="29"/>
        <v>0</v>
      </c>
      <c r="K64" s="32">
        <v>0.0</v>
      </c>
      <c r="L64" s="32">
        <v>0.0</v>
      </c>
      <c r="M64" s="32">
        <v>0.0</v>
      </c>
      <c r="N64" s="32">
        <v>0.0</v>
      </c>
      <c r="O64" s="32">
        <v>0.0</v>
      </c>
      <c r="P64" s="28">
        <f t="shared" si="5"/>
        <v>0</v>
      </c>
      <c r="Q64" s="12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ht="42.0" customHeight="1">
      <c r="A65" s="29" t="s">
        <v>131</v>
      </c>
      <c r="B65" s="29" t="s">
        <v>132</v>
      </c>
      <c r="C65" s="29" t="s">
        <v>126</v>
      </c>
      <c r="D65" s="31" t="s">
        <v>133</v>
      </c>
      <c r="E65" s="32">
        <f t="shared" si="26"/>
        <v>82597900</v>
      </c>
      <c r="F65" s="32">
        <v>8.25979E7</v>
      </c>
      <c r="G65" s="32">
        <v>6.77032E7</v>
      </c>
      <c r="H65" s="32">
        <v>0.0</v>
      </c>
      <c r="I65" s="32">
        <v>0.0</v>
      </c>
      <c r="J65" s="32">
        <f t="shared" si="29"/>
        <v>0</v>
      </c>
      <c r="K65" s="32">
        <v>0.0</v>
      </c>
      <c r="L65" s="32">
        <v>0.0</v>
      </c>
      <c r="M65" s="32">
        <v>0.0</v>
      </c>
      <c r="N65" s="32">
        <v>0.0</v>
      </c>
      <c r="O65" s="32">
        <v>0.0</v>
      </c>
      <c r="P65" s="28">
        <f t="shared" si="5"/>
        <v>82597900</v>
      </c>
      <c r="Q65" s="12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ht="54.75" hidden="1" customHeight="1">
      <c r="A66" s="29" t="s">
        <v>134</v>
      </c>
      <c r="B66" s="29" t="s">
        <v>135</v>
      </c>
      <c r="C66" s="29" t="s">
        <v>122</v>
      </c>
      <c r="D66" s="31" t="s">
        <v>130</v>
      </c>
      <c r="E66" s="32">
        <f t="shared" si="26"/>
        <v>0</v>
      </c>
      <c r="F66" s="32">
        <v>0.0</v>
      </c>
      <c r="G66" s="32">
        <v>0.0</v>
      </c>
      <c r="H66" s="32">
        <v>0.0</v>
      </c>
      <c r="I66" s="32">
        <v>0.0</v>
      </c>
      <c r="J66" s="32">
        <f t="shared" si="29"/>
        <v>0</v>
      </c>
      <c r="K66" s="32">
        <v>0.0</v>
      </c>
      <c r="L66" s="32">
        <v>0.0</v>
      </c>
      <c r="M66" s="32">
        <v>0.0</v>
      </c>
      <c r="N66" s="32">
        <v>0.0</v>
      </c>
      <c r="O66" s="32">
        <v>0.0</v>
      </c>
      <c r="P66" s="28">
        <f t="shared" si="5"/>
        <v>0</v>
      </c>
      <c r="Q66" s="12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ht="47.25" hidden="1" customHeight="1">
      <c r="A67" s="29" t="s">
        <v>136</v>
      </c>
      <c r="B67" s="29" t="s">
        <v>137</v>
      </c>
      <c r="C67" s="29" t="s">
        <v>126</v>
      </c>
      <c r="D67" s="31" t="s">
        <v>138</v>
      </c>
      <c r="E67" s="32">
        <f t="shared" si="26"/>
        <v>0</v>
      </c>
      <c r="F67" s="32">
        <v>0.0</v>
      </c>
      <c r="G67" s="32">
        <v>0.0</v>
      </c>
      <c r="H67" s="32">
        <v>0.0</v>
      </c>
      <c r="I67" s="32">
        <v>0.0</v>
      </c>
      <c r="J67" s="32">
        <f t="shared" si="29"/>
        <v>0</v>
      </c>
      <c r="K67" s="32">
        <v>0.0</v>
      </c>
      <c r="L67" s="32">
        <v>0.0</v>
      </c>
      <c r="M67" s="32">
        <v>0.0</v>
      </c>
      <c r="N67" s="32">
        <v>0.0</v>
      </c>
      <c r="O67" s="32">
        <v>0.0</v>
      </c>
      <c r="P67" s="28">
        <f t="shared" si="5"/>
        <v>0</v>
      </c>
      <c r="Q67" s="12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ht="40.5" customHeight="1">
      <c r="A68" s="29" t="s">
        <v>139</v>
      </c>
      <c r="B68" s="29" t="s">
        <v>140</v>
      </c>
      <c r="C68" s="29" t="s">
        <v>141</v>
      </c>
      <c r="D68" s="31" t="s">
        <v>142</v>
      </c>
      <c r="E68" s="32">
        <f t="shared" si="26"/>
        <v>4893980</v>
      </c>
      <c r="F68" s="32">
        <v>4893980.0</v>
      </c>
      <c r="G68" s="32">
        <v>3672000.0</v>
      </c>
      <c r="H68" s="32">
        <v>257600.0</v>
      </c>
      <c r="I68" s="32">
        <v>0.0</v>
      </c>
      <c r="J68" s="32">
        <f t="shared" si="29"/>
        <v>120951.76</v>
      </c>
      <c r="K68" s="32">
        <v>120951.76</v>
      </c>
      <c r="L68" s="32">
        <v>0.0</v>
      </c>
      <c r="M68" s="32">
        <v>0.0</v>
      </c>
      <c r="N68" s="32">
        <v>0.0</v>
      </c>
      <c r="O68" s="32">
        <v>120951.76</v>
      </c>
      <c r="P68" s="28">
        <f t="shared" si="5"/>
        <v>5014931.76</v>
      </c>
      <c r="Q68" s="12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ht="68.25" hidden="1" customHeight="1">
      <c r="A69" s="29" t="s">
        <v>139</v>
      </c>
      <c r="B69" s="29" t="s">
        <v>140</v>
      </c>
      <c r="C69" s="29" t="s">
        <v>143</v>
      </c>
      <c r="D69" s="31" t="s">
        <v>144</v>
      </c>
      <c r="E69" s="32">
        <f t="shared" si="26"/>
        <v>0</v>
      </c>
      <c r="F69" s="32"/>
      <c r="G69" s="32"/>
      <c r="H69" s="32"/>
      <c r="I69" s="32"/>
      <c r="J69" s="32">
        <f t="shared" si="29"/>
        <v>0</v>
      </c>
      <c r="K69" s="32"/>
      <c r="L69" s="32"/>
      <c r="M69" s="32"/>
      <c r="N69" s="32"/>
      <c r="O69" s="32"/>
      <c r="P69" s="28">
        <f t="shared" si="5"/>
        <v>0</v>
      </c>
      <c r="Q69" s="12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ht="34.5" customHeight="1">
      <c r="A70" s="29" t="s">
        <v>145</v>
      </c>
      <c r="B70" s="29" t="s">
        <v>146</v>
      </c>
      <c r="C70" s="29" t="s">
        <v>147</v>
      </c>
      <c r="D70" s="31" t="s">
        <v>148</v>
      </c>
      <c r="E70" s="32">
        <f t="shared" si="26"/>
        <v>5509673.02</v>
      </c>
      <c r="F70" s="32">
        <v>5509673.02</v>
      </c>
      <c r="G70" s="32">
        <v>4001000.0</v>
      </c>
      <c r="H70" s="32">
        <v>223500.0</v>
      </c>
      <c r="I70" s="32">
        <v>0.0</v>
      </c>
      <c r="J70" s="32">
        <f t="shared" si="29"/>
        <v>0</v>
      </c>
      <c r="K70" s="32">
        <v>0.0</v>
      </c>
      <c r="L70" s="32">
        <v>0.0</v>
      </c>
      <c r="M70" s="32">
        <v>0.0</v>
      </c>
      <c r="N70" s="32">
        <v>0.0</v>
      </c>
      <c r="O70" s="32">
        <v>0.0</v>
      </c>
      <c r="P70" s="28">
        <f t="shared" si="5"/>
        <v>5509673.02</v>
      </c>
      <c r="Q70" s="12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ht="12.75" customHeight="1">
      <c r="A71" s="29" t="s">
        <v>149</v>
      </c>
      <c r="B71" s="29" t="s">
        <v>150</v>
      </c>
      <c r="C71" s="29" t="s">
        <v>147</v>
      </c>
      <c r="D71" s="31" t="s">
        <v>151</v>
      </c>
      <c r="E71" s="32">
        <f t="shared" si="26"/>
        <v>116610</v>
      </c>
      <c r="F71" s="32">
        <v>116610.0</v>
      </c>
      <c r="G71" s="32">
        <v>0.0</v>
      </c>
      <c r="H71" s="32">
        <v>0.0</v>
      </c>
      <c r="I71" s="32">
        <v>0.0</v>
      </c>
      <c r="J71" s="32">
        <f t="shared" si="29"/>
        <v>0</v>
      </c>
      <c r="K71" s="32">
        <v>0.0</v>
      </c>
      <c r="L71" s="32">
        <v>0.0</v>
      </c>
      <c r="M71" s="32">
        <v>0.0</v>
      </c>
      <c r="N71" s="32">
        <v>0.0</v>
      </c>
      <c r="O71" s="32">
        <v>0.0</v>
      </c>
      <c r="P71" s="28">
        <f t="shared" si="5"/>
        <v>116610</v>
      </c>
      <c r="Q71" s="12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ht="89.25" hidden="1" customHeight="1">
      <c r="A72" s="29" t="s">
        <v>152</v>
      </c>
      <c r="B72" s="29" t="s">
        <v>153</v>
      </c>
      <c r="C72" s="29" t="s">
        <v>93</v>
      </c>
      <c r="D72" s="31" t="s">
        <v>154</v>
      </c>
      <c r="E72" s="32">
        <f t="shared" si="26"/>
        <v>0</v>
      </c>
      <c r="F72" s="32"/>
      <c r="G72" s="32"/>
      <c r="H72" s="32"/>
      <c r="I72" s="32"/>
      <c r="J72" s="32">
        <f t="shared" si="29"/>
        <v>0</v>
      </c>
      <c r="K72" s="32"/>
      <c r="L72" s="32"/>
      <c r="M72" s="32"/>
      <c r="N72" s="32"/>
      <c r="O72" s="32"/>
      <c r="P72" s="28">
        <f t="shared" si="5"/>
        <v>0</v>
      </c>
      <c r="Q72" s="12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ht="51.0" hidden="1" customHeight="1">
      <c r="A73" s="29" t="s">
        <v>155</v>
      </c>
      <c r="B73" s="29" t="s">
        <v>156</v>
      </c>
      <c r="C73" s="29" t="s">
        <v>93</v>
      </c>
      <c r="D73" s="31" t="s">
        <v>94</v>
      </c>
      <c r="E73" s="32">
        <f t="shared" si="26"/>
        <v>0</v>
      </c>
      <c r="F73" s="32"/>
      <c r="G73" s="32"/>
      <c r="H73" s="32"/>
      <c r="I73" s="32"/>
      <c r="J73" s="32">
        <f t="shared" si="29"/>
        <v>0</v>
      </c>
      <c r="K73" s="32"/>
      <c r="L73" s="32"/>
      <c r="M73" s="32"/>
      <c r="N73" s="32"/>
      <c r="O73" s="32"/>
      <c r="P73" s="28">
        <f t="shared" si="5"/>
        <v>0</v>
      </c>
      <c r="Q73" s="12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ht="38.25" customHeight="1">
      <c r="A74" s="29" t="s">
        <v>157</v>
      </c>
      <c r="B74" s="29" t="s">
        <v>158</v>
      </c>
      <c r="C74" s="29" t="s">
        <v>147</v>
      </c>
      <c r="D74" s="31" t="s">
        <v>159</v>
      </c>
      <c r="E74" s="32">
        <f t="shared" si="26"/>
        <v>198750</v>
      </c>
      <c r="F74" s="32">
        <v>198750.0</v>
      </c>
      <c r="G74" s="32">
        <v>90000.0</v>
      </c>
      <c r="H74" s="32">
        <v>72900.0</v>
      </c>
      <c r="I74" s="32">
        <v>0.0</v>
      </c>
      <c r="J74" s="32">
        <f t="shared" si="29"/>
        <v>0</v>
      </c>
      <c r="K74" s="32">
        <v>0.0</v>
      </c>
      <c r="L74" s="32">
        <v>0.0</v>
      </c>
      <c r="M74" s="32">
        <v>0.0</v>
      </c>
      <c r="N74" s="32">
        <v>0.0</v>
      </c>
      <c r="O74" s="32">
        <v>0.0</v>
      </c>
      <c r="P74" s="28">
        <f t="shared" si="5"/>
        <v>198750</v>
      </c>
      <c r="Q74" s="12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ht="38.25" customHeight="1">
      <c r="A75" s="29" t="s">
        <v>160</v>
      </c>
      <c r="B75" s="29" t="s">
        <v>161</v>
      </c>
      <c r="C75" s="29" t="s">
        <v>147</v>
      </c>
      <c r="D75" s="31" t="s">
        <v>162</v>
      </c>
      <c r="E75" s="32">
        <f t="shared" si="26"/>
        <v>777700</v>
      </c>
      <c r="F75" s="32">
        <v>777700.0</v>
      </c>
      <c r="G75" s="32">
        <v>637500.0</v>
      </c>
      <c r="H75" s="32">
        <v>0.0</v>
      </c>
      <c r="I75" s="32">
        <v>0.0</v>
      </c>
      <c r="J75" s="32">
        <f t="shared" si="29"/>
        <v>0</v>
      </c>
      <c r="K75" s="32">
        <v>0.0</v>
      </c>
      <c r="L75" s="32">
        <v>0.0</v>
      </c>
      <c r="M75" s="32">
        <v>0.0</v>
      </c>
      <c r="N75" s="32">
        <v>0.0</v>
      </c>
      <c r="O75" s="32">
        <v>0.0</v>
      </c>
      <c r="P75" s="28">
        <f t="shared" si="5"/>
        <v>777700</v>
      </c>
      <c r="Q75" s="12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ht="39.0" customHeight="1">
      <c r="A76" s="29" t="s">
        <v>163</v>
      </c>
      <c r="B76" s="29" t="s">
        <v>164</v>
      </c>
      <c r="C76" s="29" t="s">
        <v>147</v>
      </c>
      <c r="D76" s="31" t="s">
        <v>165</v>
      </c>
      <c r="E76" s="32">
        <f t="shared" si="26"/>
        <v>520700</v>
      </c>
      <c r="F76" s="32">
        <v>520700.0</v>
      </c>
      <c r="G76" s="32">
        <v>401000.0</v>
      </c>
      <c r="H76" s="32">
        <v>15400.0</v>
      </c>
      <c r="I76" s="32">
        <v>0.0</v>
      </c>
      <c r="J76" s="32">
        <f t="shared" si="29"/>
        <v>0</v>
      </c>
      <c r="K76" s="32">
        <v>0.0</v>
      </c>
      <c r="L76" s="32">
        <v>0.0</v>
      </c>
      <c r="M76" s="32">
        <v>0.0</v>
      </c>
      <c r="N76" s="32">
        <v>0.0</v>
      </c>
      <c r="O76" s="32">
        <v>0.0</v>
      </c>
      <c r="P76" s="28">
        <f t="shared" si="5"/>
        <v>520700</v>
      </c>
      <c r="Q76" s="12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ht="92.25" hidden="1" customHeight="1">
      <c r="A77" s="29" t="s">
        <v>166</v>
      </c>
      <c r="B77" s="29" t="s">
        <v>167</v>
      </c>
      <c r="C77" s="29" t="s">
        <v>147</v>
      </c>
      <c r="D77" s="39" t="s">
        <v>168</v>
      </c>
      <c r="E77" s="32">
        <f t="shared" si="26"/>
        <v>0</v>
      </c>
      <c r="F77" s="32"/>
      <c r="G77" s="32">
        <v>0.0</v>
      </c>
      <c r="H77" s="32">
        <v>0.0</v>
      </c>
      <c r="I77" s="32">
        <v>0.0</v>
      </c>
      <c r="J77" s="32">
        <f t="shared" si="29"/>
        <v>0</v>
      </c>
      <c r="K77" s="32">
        <v>0.0</v>
      </c>
      <c r="L77" s="32">
        <v>0.0</v>
      </c>
      <c r="M77" s="32">
        <v>0.0</v>
      </c>
      <c r="N77" s="32">
        <v>0.0</v>
      </c>
      <c r="O77" s="32">
        <f t="shared" ref="O77:O78" si="30">K77</f>
        <v>0</v>
      </c>
      <c r="P77" s="28">
        <f t="shared" si="5"/>
        <v>0</v>
      </c>
      <c r="Q77" s="12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ht="66.75" hidden="1" customHeight="1">
      <c r="A78" s="29" t="s">
        <v>169</v>
      </c>
      <c r="B78" s="29" t="s">
        <v>170</v>
      </c>
      <c r="C78" s="29" t="s">
        <v>147</v>
      </c>
      <c r="D78" s="40" t="s">
        <v>171</v>
      </c>
      <c r="E78" s="32">
        <f t="shared" si="26"/>
        <v>0</v>
      </c>
      <c r="F78" s="32"/>
      <c r="G78" s="32">
        <v>0.0</v>
      </c>
      <c r="H78" s="32">
        <v>0.0</v>
      </c>
      <c r="I78" s="32">
        <v>0.0</v>
      </c>
      <c r="J78" s="32">
        <f t="shared" si="29"/>
        <v>0</v>
      </c>
      <c r="K78" s="32">
        <v>0.0</v>
      </c>
      <c r="L78" s="32">
        <v>0.0</v>
      </c>
      <c r="M78" s="32">
        <v>0.0</v>
      </c>
      <c r="N78" s="32">
        <v>0.0</v>
      </c>
      <c r="O78" s="32">
        <f t="shared" si="30"/>
        <v>0</v>
      </c>
      <c r="P78" s="28">
        <f t="shared" si="5"/>
        <v>0</v>
      </c>
      <c r="Q78" s="12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ht="53.25" customHeight="1">
      <c r="A79" s="29" t="s">
        <v>172</v>
      </c>
      <c r="B79" s="29" t="s">
        <v>173</v>
      </c>
      <c r="C79" s="29" t="s">
        <v>147</v>
      </c>
      <c r="D79" s="31" t="s">
        <v>174</v>
      </c>
      <c r="E79" s="32">
        <f t="shared" si="26"/>
        <v>321744</v>
      </c>
      <c r="F79" s="32">
        <v>321744.0</v>
      </c>
      <c r="G79" s="32">
        <v>263725.0</v>
      </c>
      <c r="H79" s="32">
        <v>0.0</v>
      </c>
      <c r="I79" s="32">
        <v>0.0</v>
      </c>
      <c r="J79" s="32">
        <f t="shared" si="29"/>
        <v>0</v>
      </c>
      <c r="K79" s="32">
        <v>0.0</v>
      </c>
      <c r="L79" s="32">
        <v>0.0</v>
      </c>
      <c r="M79" s="32">
        <v>0.0</v>
      </c>
      <c r="N79" s="32">
        <v>0.0</v>
      </c>
      <c r="O79" s="32">
        <v>0.0</v>
      </c>
      <c r="P79" s="28">
        <f t="shared" si="5"/>
        <v>321744</v>
      </c>
      <c r="Q79" s="12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ht="49.5" customHeight="1">
      <c r="A80" s="29" t="s">
        <v>175</v>
      </c>
      <c r="B80" s="29" t="s">
        <v>176</v>
      </c>
      <c r="C80" s="29" t="s">
        <v>147</v>
      </c>
      <c r="D80" s="41" t="s">
        <v>177</v>
      </c>
      <c r="E80" s="32">
        <f t="shared" si="26"/>
        <v>78084</v>
      </c>
      <c r="F80" s="32">
        <v>78084.0</v>
      </c>
      <c r="G80" s="32">
        <v>64003.0</v>
      </c>
      <c r="H80" s="32">
        <v>0.0</v>
      </c>
      <c r="I80" s="32">
        <v>0.0</v>
      </c>
      <c r="J80" s="32">
        <f t="shared" si="29"/>
        <v>0</v>
      </c>
      <c r="K80" s="32">
        <v>0.0</v>
      </c>
      <c r="L80" s="32">
        <v>0.0</v>
      </c>
      <c r="M80" s="32">
        <v>0.0</v>
      </c>
      <c r="N80" s="32">
        <v>0.0</v>
      </c>
      <c r="O80" s="32">
        <v>0.0</v>
      </c>
      <c r="P80" s="28">
        <f t="shared" si="5"/>
        <v>78084</v>
      </c>
      <c r="Q80" s="12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ht="22.5" hidden="1" customHeight="1">
      <c r="A81" s="24"/>
      <c r="B81" s="24" t="s">
        <v>85</v>
      </c>
      <c r="C81" s="24"/>
      <c r="D81" s="26" t="s">
        <v>86</v>
      </c>
      <c r="E81" s="32">
        <f t="shared" si="26"/>
        <v>0</v>
      </c>
      <c r="F81" s="27">
        <f t="shared" ref="F81:I81" si="31">F82</f>
        <v>0</v>
      </c>
      <c r="G81" s="27">
        <f t="shared" si="31"/>
        <v>0</v>
      </c>
      <c r="H81" s="27">
        <f t="shared" si="31"/>
        <v>0</v>
      </c>
      <c r="I81" s="27">
        <f t="shared" si="31"/>
        <v>0</v>
      </c>
      <c r="J81" s="32">
        <f t="shared" si="29"/>
        <v>0</v>
      </c>
      <c r="K81" s="27">
        <f t="shared" ref="K81:O81" si="32">K82</f>
        <v>0</v>
      </c>
      <c r="L81" s="27">
        <f t="shared" si="32"/>
        <v>0</v>
      </c>
      <c r="M81" s="27">
        <f t="shared" si="32"/>
        <v>0</v>
      </c>
      <c r="N81" s="27">
        <f t="shared" si="32"/>
        <v>0</v>
      </c>
      <c r="O81" s="27">
        <f t="shared" si="32"/>
        <v>0</v>
      </c>
      <c r="P81" s="28">
        <f t="shared" si="5"/>
        <v>0</v>
      </c>
      <c r="Q81" s="12"/>
      <c r="R81" s="5"/>
      <c r="S81" s="5"/>
      <c r="T81" s="5"/>
      <c r="U81" s="5"/>
      <c r="V81" s="5"/>
      <c r="W81" s="5"/>
      <c r="X81" s="5"/>
      <c r="Y81" s="5"/>
      <c r="Z81" s="5"/>
      <c r="AA81" s="5"/>
    </row>
    <row r="82" ht="20.25" hidden="1" customHeight="1">
      <c r="A82" s="29" t="s">
        <v>178</v>
      </c>
      <c r="B82" s="29" t="s">
        <v>179</v>
      </c>
      <c r="C82" s="29" t="s">
        <v>180</v>
      </c>
      <c r="D82" s="42" t="s">
        <v>181</v>
      </c>
      <c r="E82" s="32">
        <f t="shared" si="26"/>
        <v>0</v>
      </c>
      <c r="F82" s="32">
        <v>0.0</v>
      </c>
      <c r="G82" s="32">
        <v>0.0</v>
      </c>
      <c r="H82" s="32">
        <v>0.0</v>
      </c>
      <c r="I82" s="32">
        <v>0.0</v>
      </c>
      <c r="J82" s="32">
        <f t="shared" si="29"/>
        <v>0</v>
      </c>
      <c r="K82" s="32">
        <v>0.0</v>
      </c>
      <c r="L82" s="32">
        <v>0.0</v>
      </c>
      <c r="M82" s="32">
        <v>0.0</v>
      </c>
      <c r="N82" s="32">
        <v>0.0</v>
      </c>
      <c r="O82" s="32">
        <v>0.0</v>
      </c>
      <c r="P82" s="28">
        <f t="shared" si="5"/>
        <v>0</v>
      </c>
      <c r="Q82" s="12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ht="53.25" customHeight="1">
      <c r="A83" s="29" t="s">
        <v>182</v>
      </c>
      <c r="B83" s="29" t="s">
        <v>183</v>
      </c>
      <c r="C83" s="29" t="s">
        <v>147</v>
      </c>
      <c r="D83" s="43" t="s">
        <v>184</v>
      </c>
      <c r="E83" s="32">
        <f t="shared" si="26"/>
        <v>28557</v>
      </c>
      <c r="F83" s="32">
        <v>28557.0</v>
      </c>
      <c r="G83" s="32">
        <v>0.0</v>
      </c>
      <c r="H83" s="32">
        <v>0.0</v>
      </c>
      <c r="I83" s="32">
        <v>0.0</v>
      </c>
      <c r="J83" s="32">
        <f t="shared" si="29"/>
        <v>0</v>
      </c>
      <c r="K83" s="32">
        <v>0.0</v>
      </c>
      <c r="L83" s="32">
        <v>0.0</v>
      </c>
      <c r="M83" s="32">
        <v>0.0</v>
      </c>
      <c r="N83" s="32">
        <v>0.0</v>
      </c>
      <c r="O83" s="32">
        <v>0.0</v>
      </c>
      <c r="P83" s="28">
        <f t="shared" si="5"/>
        <v>28557</v>
      </c>
      <c r="Q83" s="12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ht="55.5" customHeight="1">
      <c r="A84" s="29" t="s">
        <v>185</v>
      </c>
      <c r="B84" s="29" t="s">
        <v>186</v>
      </c>
      <c r="C84" s="29" t="s">
        <v>147</v>
      </c>
      <c r="D84" s="43" t="s">
        <v>187</v>
      </c>
      <c r="E84" s="32">
        <f t="shared" si="26"/>
        <v>0</v>
      </c>
      <c r="F84" s="32">
        <v>0.0</v>
      </c>
      <c r="G84" s="32">
        <v>0.0</v>
      </c>
      <c r="H84" s="32">
        <v>0.0</v>
      </c>
      <c r="I84" s="32">
        <v>0.0</v>
      </c>
      <c r="J84" s="32">
        <f t="shared" si="29"/>
        <v>257009</v>
      </c>
      <c r="K84" s="32">
        <v>0.0</v>
      </c>
      <c r="L84" s="32">
        <v>257009.0</v>
      </c>
      <c r="M84" s="32">
        <v>0.0</v>
      </c>
      <c r="N84" s="32">
        <v>0.0</v>
      </c>
      <c r="O84" s="32">
        <v>0.0</v>
      </c>
      <c r="P84" s="28">
        <f t="shared" si="5"/>
        <v>257009</v>
      </c>
      <c r="Q84" s="12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ht="23.25" customHeight="1">
      <c r="A85" s="24"/>
      <c r="B85" s="24" t="s">
        <v>188</v>
      </c>
      <c r="C85" s="24"/>
      <c r="D85" s="26" t="s">
        <v>189</v>
      </c>
      <c r="E85" s="27">
        <f t="shared" si="26"/>
        <v>3427626.8</v>
      </c>
      <c r="F85" s="27">
        <f t="shared" ref="F85:I85" si="33">F86</f>
        <v>3427626.8</v>
      </c>
      <c r="G85" s="27">
        <f t="shared" si="33"/>
        <v>2240000</v>
      </c>
      <c r="H85" s="27">
        <f t="shared" si="33"/>
        <v>307730</v>
      </c>
      <c r="I85" s="27">
        <f t="shared" si="33"/>
        <v>0</v>
      </c>
      <c r="J85" s="27">
        <f t="shared" si="29"/>
        <v>0</v>
      </c>
      <c r="K85" s="27">
        <f t="shared" ref="K85:O85" si="34">K86</f>
        <v>0</v>
      </c>
      <c r="L85" s="27">
        <f t="shared" si="34"/>
        <v>0</v>
      </c>
      <c r="M85" s="27">
        <f t="shared" si="34"/>
        <v>0</v>
      </c>
      <c r="N85" s="27">
        <f t="shared" si="34"/>
        <v>0</v>
      </c>
      <c r="O85" s="27">
        <f t="shared" si="34"/>
        <v>0</v>
      </c>
      <c r="P85" s="28">
        <f t="shared" si="5"/>
        <v>3427626.8</v>
      </c>
      <c r="Q85" s="12"/>
      <c r="R85" s="5"/>
      <c r="S85" s="5"/>
      <c r="T85" s="5"/>
      <c r="U85" s="5"/>
      <c r="V85" s="5"/>
      <c r="W85" s="5"/>
      <c r="X85" s="5"/>
      <c r="Y85" s="5"/>
      <c r="Z85" s="5"/>
      <c r="AA85" s="5"/>
    </row>
    <row r="86" ht="41.25" customHeight="1">
      <c r="A86" s="29" t="s">
        <v>190</v>
      </c>
      <c r="B86" s="29" t="s">
        <v>191</v>
      </c>
      <c r="C86" s="29" t="s">
        <v>192</v>
      </c>
      <c r="D86" s="31" t="s">
        <v>193</v>
      </c>
      <c r="E86" s="32">
        <f t="shared" si="26"/>
        <v>3427626.8</v>
      </c>
      <c r="F86" s="32">
        <v>3427626.8</v>
      </c>
      <c r="G86" s="32">
        <v>2240000.0</v>
      </c>
      <c r="H86" s="32">
        <v>307730.0</v>
      </c>
      <c r="I86" s="32">
        <v>0.0</v>
      </c>
      <c r="J86" s="32">
        <f t="shared" si="29"/>
        <v>0</v>
      </c>
      <c r="K86" s="32">
        <v>0.0</v>
      </c>
      <c r="L86" s="32">
        <v>0.0</v>
      </c>
      <c r="M86" s="32">
        <v>0.0</v>
      </c>
      <c r="N86" s="32">
        <v>0.0</v>
      </c>
      <c r="O86" s="32">
        <v>0.0</v>
      </c>
      <c r="P86" s="28">
        <f t="shared" si="5"/>
        <v>3427626.8</v>
      </c>
      <c r="Q86" s="12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ht="31.5" customHeight="1">
      <c r="A87" s="29"/>
      <c r="B87" s="24" t="s">
        <v>71</v>
      </c>
      <c r="C87" s="24"/>
      <c r="D87" s="26" t="s">
        <v>72</v>
      </c>
      <c r="E87" s="32">
        <f t="shared" si="26"/>
        <v>0</v>
      </c>
      <c r="F87" s="32">
        <v>0.0</v>
      </c>
      <c r="G87" s="32">
        <v>0.0</v>
      </c>
      <c r="H87" s="32">
        <v>0.0</v>
      </c>
      <c r="I87" s="32">
        <v>0.0</v>
      </c>
      <c r="J87" s="32">
        <f t="shared" ref="J87:O87" si="35">J88</f>
        <v>199078.34</v>
      </c>
      <c r="K87" s="32">
        <f t="shared" si="35"/>
        <v>199078.34</v>
      </c>
      <c r="L87" s="32">
        <f t="shared" si="35"/>
        <v>0</v>
      </c>
      <c r="M87" s="32">
        <f t="shared" si="35"/>
        <v>0</v>
      </c>
      <c r="N87" s="32">
        <f t="shared" si="35"/>
        <v>0</v>
      </c>
      <c r="O87" s="32">
        <f t="shared" si="35"/>
        <v>199078.34</v>
      </c>
      <c r="P87" s="28">
        <f t="shared" si="5"/>
        <v>199078.34</v>
      </c>
      <c r="Q87" s="12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ht="31.5" customHeight="1">
      <c r="A88" s="29" t="s">
        <v>194</v>
      </c>
      <c r="B88" s="29" t="s">
        <v>195</v>
      </c>
      <c r="C88" s="29" t="s">
        <v>106</v>
      </c>
      <c r="D88" s="31" t="s">
        <v>196</v>
      </c>
      <c r="E88" s="32">
        <f t="shared" si="26"/>
        <v>0</v>
      </c>
      <c r="F88" s="32">
        <f>F87</f>
        <v>0</v>
      </c>
      <c r="G88" s="32">
        <v>0.0</v>
      </c>
      <c r="H88" s="32">
        <v>0.0</v>
      </c>
      <c r="I88" s="32">
        <v>0.0</v>
      </c>
      <c r="J88" s="32">
        <f t="shared" ref="J88:J89" si="37">L88+O88</f>
        <v>199078.34</v>
      </c>
      <c r="K88" s="32">
        <v>199078.34</v>
      </c>
      <c r="L88" s="32">
        <v>0.0</v>
      </c>
      <c r="M88" s="32">
        <v>0.0</v>
      </c>
      <c r="N88" s="32">
        <v>0.0</v>
      </c>
      <c r="O88" s="32">
        <v>199078.34</v>
      </c>
      <c r="P88" s="38">
        <f t="shared" si="5"/>
        <v>199078.34</v>
      </c>
      <c r="Q88" s="12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ht="39.0" customHeight="1">
      <c r="A89" s="24" t="s">
        <v>197</v>
      </c>
      <c r="B89" s="24"/>
      <c r="C89" s="24"/>
      <c r="D89" s="26" t="s">
        <v>198</v>
      </c>
      <c r="E89" s="27">
        <f t="shared" ref="E89:I89" si="36">E90</f>
        <v>18914318</v>
      </c>
      <c r="F89" s="27">
        <f t="shared" si="36"/>
        <v>18914318</v>
      </c>
      <c r="G89" s="27">
        <f t="shared" si="36"/>
        <v>8477900</v>
      </c>
      <c r="H89" s="27">
        <f t="shared" si="36"/>
        <v>1654000</v>
      </c>
      <c r="I89" s="27">
        <f t="shared" si="36"/>
        <v>0</v>
      </c>
      <c r="J89" s="27">
        <f t="shared" si="37"/>
        <v>19803571.05</v>
      </c>
      <c r="K89" s="27">
        <f t="shared" ref="K89:O89" si="38">K90</f>
        <v>19753571.05</v>
      </c>
      <c r="L89" s="27">
        <f t="shared" si="38"/>
        <v>50000</v>
      </c>
      <c r="M89" s="27">
        <f t="shared" si="38"/>
        <v>25000</v>
      </c>
      <c r="N89" s="27">
        <f t="shared" si="38"/>
        <v>0</v>
      </c>
      <c r="O89" s="27">
        <f t="shared" si="38"/>
        <v>19753571.05</v>
      </c>
      <c r="P89" s="28">
        <f t="shared" si="5"/>
        <v>38717889.05</v>
      </c>
      <c r="Q89" s="12"/>
      <c r="R89" s="5"/>
      <c r="S89" s="5"/>
      <c r="T89" s="5"/>
      <c r="U89" s="5"/>
      <c r="V89" s="5"/>
      <c r="W89" s="5"/>
      <c r="X89" s="5"/>
      <c r="Y89" s="5"/>
      <c r="Z89" s="5"/>
      <c r="AA89" s="5"/>
    </row>
    <row r="90" ht="39.0" customHeight="1">
      <c r="A90" s="24" t="s">
        <v>199</v>
      </c>
      <c r="B90" s="24"/>
      <c r="C90" s="24"/>
      <c r="D90" s="26" t="s">
        <v>200</v>
      </c>
      <c r="E90" s="27">
        <f t="shared" ref="E90:E110" si="41">F90</f>
        <v>18914318</v>
      </c>
      <c r="F90" s="27">
        <f>F109+F111+F128</f>
        <v>18914318</v>
      </c>
      <c r="G90" s="27">
        <f t="shared" ref="G90:H90" si="39">G111</f>
        <v>8477900</v>
      </c>
      <c r="H90" s="27">
        <f t="shared" si="39"/>
        <v>1654000</v>
      </c>
      <c r="I90" s="27">
        <f>I109</f>
        <v>0</v>
      </c>
      <c r="J90" s="27">
        <f t="shared" ref="J90:O90" si="40">J111+J128</f>
        <v>19803571.05</v>
      </c>
      <c r="K90" s="27">
        <f t="shared" si="40"/>
        <v>19753571.05</v>
      </c>
      <c r="L90" s="27">
        <f t="shared" si="40"/>
        <v>50000</v>
      </c>
      <c r="M90" s="27">
        <f t="shared" si="40"/>
        <v>25000</v>
      </c>
      <c r="N90" s="27">
        <f t="shared" si="40"/>
        <v>0</v>
      </c>
      <c r="O90" s="27">
        <f t="shared" si="40"/>
        <v>19753571.05</v>
      </c>
      <c r="P90" s="28">
        <f t="shared" si="5"/>
        <v>38717889.05</v>
      </c>
      <c r="Q90" s="12"/>
      <c r="R90" s="5"/>
      <c r="S90" s="5"/>
      <c r="T90" s="5"/>
      <c r="U90" s="5"/>
      <c r="V90" s="5"/>
      <c r="W90" s="5"/>
      <c r="X90" s="5"/>
      <c r="Y90" s="5"/>
      <c r="Z90" s="5"/>
      <c r="AA90" s="5"/>
    </row>
    <row r="91" ht="50.25" hidden="1" customHeight="1">
      <c r="A91" s="29" t="s">
        <v>201</v>
      </c>
      <c r="B91" s="29">
        <v>3011.0</v>
      </c>
      <c r="C91" s="29" t="s">
        <v>202</v>
      </c>
      <c r="D91" s="31" t="s">
        <v>203</v>
      </c>
      <c r="E91" s="27">
        <f t="shared" si="41"/>
        <v>0</v>
      </c>
      <c r="F91" s="32">
        <v>0.0</v>
      </c>
      <c r="G91" s="32">
        <v>0.0</v>
      </c>
      <c r="H91" s="32">
        <v>0.0</v>
      </c>
      <c r="I91" s="27">
        <f>SUM(I92:I127)</f>
        <v>9393600142254</v>
      </c>
      <c r="J91" s="27">
        <f>J113+J114+J116+J127</f>
        <v>0</v>
      </c>
      <c r="K91" s="32">
        <v>0.0</v>
      </c>
      <c r="L91" s="32">
        <v>0.0</v>
      </c>
      <c r="M91" s="32">
        <v>0.0</v>
      </c>
      <c r="N91" s="32">
        <v>0.0</v>
      </c>
      <c r="O91" s="32">
        <v>0.0</v>
      </c>
      <c r="P91" s="28">
        <f t="shared" si="5"/>
        <v>0</v>
      </c>
      <c r="Q91" s="12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ht="38.25" hidden="1" customHeight="1">
      <c r="A92" s="44" t="s">
        <v>204</v>
      </c>
      <c r="B92" s="44">
        <v>3012.0</v>
      </c>
      <c r="C92" s="44" t="s">
        <v>205</v>
      </c>
      <c r="D92" s="45" t="s">
        <v>206</v>
      </c>
      <c r="E92" s="27">
        <f t="shared" si="41"/>
        <v>0</v>
      </c>
      <c r="F92" s="46">
        <v>0.0</v>
      </c>
      <c r="G92" s="46">
        <v>0.0</v>
      </c>
      <c r="H92" s="46">
        <v>0.0</v>
      </c>
      <c r="I92" s="27">
        <f t="shared" ref="I92:I93" si="42">SUM(I93:I130)</f>
        <v>4696800071127</v>
      </c>
      <c r="J92" s="27">
        <f>J114+J115+J117+J130</f>
        <v>804286</v>
      </c>
      <c r="K92" s="32">
        <v>0.0</v>
      </c>
      <c r="L92" s="32">
        <v>0.0</v>
      </c>
      <c r="M92" s="32">
        <v>0.0</v>
      </c>
      <c r="N92" s="32">
        <v>0.0</v>
      </c>
      <c r="O92" s="32">
        <v>0.0</v>
      </c>
      <c r="P92" s="28">
        <f t="shared" si="5"/>
        <v>804286</v>
      </c>
      <c r="Q92" s="12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ht="51.0" hidden="1" customHeight="1">
      <c r="A93" s="29" t="s">
        <v>207</v>
      </c>
      <c r="B93" s="29">
        <v>3021.0</v>
      </c>
      <c r="C93" s="29" t="s">
        <v>202</v>
      </c>
      <c r="D93" s="31" t="s">
        <v>208</v>
      </c>
      <c r="E93" s="27">
        <f t="shared" si="41"/>
        <v>0</v>
      </c>
      <c r="F93" s="32">
        <v>0.0</v>
      </c>
      <c r="G93" s="32">
        <v>0.0</v>
      </c>
      <c r="H93" s="32">
        <v>0.0</v>
      </c>
      <c r="I93" s="27">
        <f t="shared" si="42"/>
        <v>2348400035564</v>
      </c>
      <c r="J93" s="27">
        <f t="shared" ref="J93:J94" si="43">J115+J116+J126+J131</f>
        <v>430000</v>
      </c>
      <c r="K93" s="32">
        <v>0.0</v>
      </c>
      <c r="L93" s="32">
        <v>0.0</v>
      </c>
      <c r="M93" s="32">
        <v>0.0</v>
      </c>
      <c r="N93" s="32">
        <v>0.0</v>
      </c>
      <c r="O93" s="32">
        <v>0.0</v>
      </c>
      <c r="P93" s="28">
        <f t="shared" si="5"/>
        <v>430000</v>
      </c>
      <c r="Q93" s="12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ht="50.25" hidden="1" customHeight="1">
      <c r="A94" s="44" t="s">
        <v>209</v>
      </c>
      <c r="B94" s="44" t="s">
        <v>210</v>
      </c>
      <c r="C94" s="44" t="s">
        <v>205</v>
      </c>
      <c r="D94" s="45" t="s">
        <v>211</v>
      </c>
      <c r="E94" s="27">
        <f t="shared" si="41"/>
        <v>0</v>
      </c>
      <c r="F94" s="46">
        <v>0.0</v>
      </c>
      <c r="G94" s="46">
        <v>0.0</v>
      </c>
      <c r="H94" s="46">
        <v>0.0</v>
      </c>
      <c r="I94" s="27">
        <f>SUM(I95:I133)</f>
        <v>1174200017782</v>
      </c>
      <c r="J94" s="27">
        <f t="shared" si="43"/>
        <v>300000</v>
      </c>
      <c r="K94" s="32">
        <v>0.0</v>
      </c>
      <c r="L94" s="32">
        <v>0.0</v>
      </c>
      <c r="M94" s="32">
        <v>0.0</v>
      </c>
      <c r="N94" s="32">
        <v>0.0</v>
      </c>
      <c r="O94" s="32">
        <v>0.0</v>
      </c>
      <c r="P94" s="28">
        <f t="shared" si="5"/>
        <v>300000</v>
      </c>
      <c r="Q94" s="12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ht="12.75" hidden="1" customHeight="1">
      <c r="A95" s="29" t="s">
        <v>212</v>
      </c>
      <c r="B95" s="29">
        <v>3041.0</v>
      </c>
      <c r="C95" s="29" t="s">
        <v>93</v>
      </c>
      <c r="D95" s="31" t="s">
        <v>213</v>
      </c>
      <c r="E95" s="27">
        <f t="shared" si="41"/>
        <v>0</v>
      </c>
      <c r="F95" s="32">
        <v>0.0</v>
      </c>
      <c r="G95" s="32">
        <v>0.0</v>
      </c>
      <c r="H95" s="32">
        <v>0.0</v>
      </c>
      <c r="I95" s="27">
        <f>SUM(I96:I135)</f>
        <v>587100008891</v>
      </c>
      <c r="J95" s="27">
        <f>J117+J126+J130+J133</f>
        <v>974286</v>
      </c>
      <c r="K95" s="32">
        <v>0.0</v>
      </c>
      <c r="L95" s="32">
        <v>0.0</v>
      </c>
      <c r="M95" s="32">
        <v>0.0</v>
      </c>
      <c r="N95" s="32">
        <v>0.0</v>
      </c>
      <c r="O95" s="32">
        <v>0.0</v>
      </c>
      <c r="P95" s="28">
        <f t="shared" si="5"/>
        <v>974286</v>
      </c>
      <c r="Q95" s="12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ht="12.75" hidden="1" customHeight="1">
      <c r="A96" s="29" t="s">
        <v>214</v>
      </c>
      <c r="B96" s="29" t="s">
        <v>215</v>
      </c>
      <c r="C96" s="29" t="s">
        <v>93</v>
      </c>
      <c r="D96" s="31" t="s">
        <v>216</v>
      </c>
      <c r="E96" s="27">
        <f t="shared" si="41"/>
        <v>0</v>
      </c>
      <c r="F96" s="32">
        <v>0.0</v>
      </c>
      <c r="G96" s="32">
        <v>0.0</v>
      </c>
      <c r="H96" s="32">
        <v>0.0</v>
      </c>
      <c r="I96" s="27">
        <f t="shared" ref="I96:I99" si="44">SUM(I97:I137)</f>
        <v>293550004445</v>
      </c>
      <c r="J96" s="27">
        <f>J126+J127+J131+J135</f>
        <v>300000</v>
      </c>
      <c r="K96" s="32">
        <v>0.0</v>
      </c>
      <c r="L96" s="32">
        <v>0.0</v>
      </c>
      <c r="M96" s="32">
        <v>0.0</v>
      </c>
      <c r="N96" s="32">
        <v>0.0</v>
      </c>
      <c r="O96" s="32">
        <v>0.0</v>
      </c>
      <c r="P96" s="28">
        <f t="shared" si="5"/>
        <v>300000</v>
      </c>
      <c r="Q96" s="12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ht="12.75" hidden="1" customHeight="1">
      <c r="A97" s="29" t="s">
        <v>217</v>
      </c>
      <c r="B97" s="29">
        <v>3043.0</v>
      </c>
      <c r="C97" s="29" t="s">
        <v>93</v>
      </c>
      <c r="D97" s="31" t="s">
        <v>218</v>
      </c>
      <c r="E97" s="27">
        <f t="shared" si="41"/>
        <v>0</v>
      </c>
      <c r="F97" s="32">
        <v>0.0</v>
      </c>
      <c r="G97" s="32">
        <v>0.0</v>
      </c>
      <c r="H97" s="32">
        <v>0.0</v>
      </c>
      <c r="I97" s="27">
        <f t="shared" si="44"/>
        <v>146775002223</v>
      </c>
      <c r="J97" s="27">
        <f>J127+J130+J132+J136</f>
        <v>1348572</v>
      </c>
      <c r="K97" s="32">
        <v>0.0</v>
      </c>
      <c r="L97" s="32">
        <v>0.0</v>
      </c>
      <c r="M97" s="32">
        <v>0.0</v>
      </c>
      <c r="N97" s="32">
        <v>0.0</v>
      </c>
      <c r="O97" s="32">
        <v>0.0</v>
      </c>
      <c r="P97" s="28">
        <f t="shared" si="5"/>
        <v>1348572</v>
      </c>
      <c r="Q97" s="12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ht="30.0" hidden="1" customHeight="1">
      <c r="A98" s="29" t="s">
        <v>219</v>
      </c>
      <c r="B98" s="29">
        <v>3044.0</v>
      </c>
      <c r="C98" s="29" t="s">
        <v>93</v>
      </c>
      <c r="D98" s="31" t="s">
        <v>220</v>
      </c>
      <c r="E98" s="27">
        <f t="shared" si="41"/>
        <v>0</v>
      </c>
      <c r="F98" s="32">
        <v>0.0</v>
      </c>
      <c r="G98" s="32">
        <v>0.0</v>
      </c>
      <c r="H98" s="32">
        <v>0.0</v>
      </c>
      <c r="I98" s="27">
        <f t="shared" si="44"/>
        <v>73387501111</v>
      </c>
      <c r="J98" s="27">
        <f>J130+J131+J133+J137</f>
        <v>1474286</v>
      </c>
      <c r="K98" s="32">
        <v>0.0</v>
      </c>
      <c r="L98" s="32">
        <v>0.0</v>
      </c>
      <c r="M98" s="32">
        <v>0.0</v>
      </c>
      <c r="N98" s="32">
        <v>0.0</v>
      </c>
      <c r="O98" s="32">
        <v>0.0</v>
      </c>
      <c r="P98" s="28">
        <f t="shared" si="5"/>
        <v>1474286</v>
      </c>
      <c r="Q98" s="12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ht="12.75" hidden="1" customHeight="1">
      <c r="A99" s="29" t="s">
        <v>221</v>
      </c>
      <c r="B99" s="29">
        <v>3045.0</v>
      </c>
      <c r="C99" s="29" t="s">
        <v>93</v>
      </c>
      <c r="D99" s="31" t="s">
        <v>222</v>
      </c>
      <c r="E99" s="27">
        <f t="shared" si="41"/>
        <v>0</v>
      </c>
      <c r="F99" s="32">
        <v>0.0</v>
      </c>
      <c r="G99" s="32">
        <v>0.0</v>
      </c>
      <c r="H99" s="32">
        <v>0.0</v>
      </c>
      <c r="I99" s="27">
        <f t="shared" si="44"/>
        <v>36693750556</v>
      </c>
      <c r="J99" s="27">
        <f t="shared" ref="J99:J100" si="45">J131+J132+J135+J138</f>
        <v>600000</v>
      </c>
      <c r="K99" s="32">
        <v>0.0</v>
      </c>
      <c r="L99" s="32">
        <v>0.0</v>
      </c>
      <c r="M99" s="32">
        <v>0.0</v>
      </c>
      <c r="N99" s="32">
        <v>0.0</v>
      </c>
      <c r="O99" s="32">
        <v>0.0</v>
      </c>
      <c r="P99" s="28">
        <f t="shared" si="5"/>
        <v>600000</v>
      </c>
      <c r="Q99" s="12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ht="16.5" hidden="1" customHeight="1">
      <c r="A100" s="29" t="s">
        <v>223</v>
      </c>
      <c r="B100" s="29">
        <v>3046.0</v>
      </c>
      <c r="C100" s="29" t="s">
        <v>93</v>
      </c>
      <c r="D100" s="31" t="s">
        <v>224</v>
      </c>
      <c r="E100" s="27">
        <f t="shared" si="41"/>
        <v>0</v>
      </c>
      <c r="F100" s="32">
        <v>0.0</v>
      </c>
      <c r="G100" s="32">
        <v>0.0</v>
      </c>
      <c r="H100" s="32">
        <v>0.0</v>
      </c>
      <c r="I100" s="27">
        <f>SUM(I101:I143)</f>
        <v>18346875278</v>
      </c>
      <c r="J100" s="27">
        <f t="shared" si="45"/>
        <v>1148572</v>
      </c>
      <c r="K100" s="32">
        <v>0.0</v>
      </c>
      <c r="L100" s="32">
        <v>0.0</v>
      </c>
      <c r="M100" s="32">
        <v>0.0</v>
      </c>
      <c r="N100" s="32">
        <v>0.0</v>
      </c>
      <c r="O100" s="32">
        <v>0.0</v>
      </c>
      <c r="P100" s="28">
        <f t="shared" si="5"/>
        <v>1148572</v>
      </c>
      <c r="Q100" s="12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ht="31.5" hidden="1" customHeight="1">
      <c r="A101" s="29" t="s">
        <v>225</v>
      </c>
      <c r="B101" s="29">
        <v>3047.0</v>
      </c>
      <c r="C101" s="29" t="s">
        <v>93</v>
      </c>
      <c r="D101" s="31" t="s">
        <v>226</v>
      </c>
      <c r="E101" s="27">
        <f t="shared" si="41"/>
        <v>0</v>
      </c>
      <c r="F101" s="32">
        <v>0.0</v>
      </c>
      <c r="G101" s="32">
        <v>0.0</v>
      </c>
      <c r="H101" s="32">
        <v>0.0</v>
      </c>
      <c r="I101" s="27">
        <f t="shared" ref="I101:I102" si="46">SUM(I102:I148)</f>
        <v>9182598155</v>
      </c>
      <c r="J101" s="27">
        <f>J133+J135+J137+J140</f>
        <v>500000</v>
      </c>
      <c r="K101" s="32">
        <v>0.0</v>
      </c>
      <c r="L101" s="32">
        <v>0.0</v>
      </c>
      <c r="M101" s="32">
        <v>0.0</v>
      </c>
      <c r="N101" s="32">
        <v>0.0</v>
      </c>
      <c r="O101" s="32">
        <v>0.0</v>
      </c>
      <c r="P101" s="28">
        <f t="shared" si="5"/>
        <v>500000</v>
      </c>
      <c r="Q101" s="12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ht="31.5" hidden="1" customHeight="1">
      <c r="A102" s="29" t="s">
        <v>227</v>
      </c>
      <c r="B102" s="29" t="s">
        <v>228</v>
      </c>
      <c r="C102" s="29" t="s">
        <v>93</v>
      </c>
      <c r="D102" s="31" t="s">
        <v>229</v>
      </c>
      <c r="E102" s="27">
        <f t="shared" si="41"/>
        <v>0</v>
      </c>
      <c r="F102" s="32">
        <v>0.0</v>
      </c>
      <c r="G102" s="32">
        <v>0.0</v>
      </c>
      <c r="H102" s="32">
        <v>0.0</v>
      </c>
      <c r="I102" s="27">
        <f t="shared" si="46"/>
        <v>4600459594</v>
      </c>
      <c r="J102" s="27">
        <f t="shared" ref="J102:J103" si="47">J135+J136+J138+J142</f>
        <v>374286</v>
      </c>
      <c r="K102" s="32">
        <v>0.0</v>
      </c>
      <c r="L102" s="32">
        <v>0.0</v>
      </c>
      <c r="M102" s="32">
        <v>0.0</v>
      </c>
      <c r="N102" s="32">
        <v>0.0</v>
      </c>
      <c r="O102" s="32">
        <v>0.0</v>
      </c>
      <c r="P102" s="28">
        <f t="shared" si="5"/>
        <v>374286</v>
      </c>
      <c r="Q102" s="12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ht="31.5" hidden="1" customHeight="1">
      <c r="A103" s="29" t="s">
        <v>230</v>
      </c>
      <c r="B103" s="29" t="s">
        <v>231</v>
      </c>
      <c r="C103" s="29" t="s">
        <v>121</v>
      </c>
      <c r="D103" s="31" t="s">
        <v>232</v>
      </c>
      <c r="E103" s="27">
        <f t="shared" si="41"/>
        <v>0</v>
      </c>
      <c r="F103" s="32">
        <v>0.0</v>
      </c>
      <c r="G103" s="32">
        <v>0.0</v>
      </c>
      <c r="H103" s="32">
        <v>0.0</v>
      </c>
      <c r="I103" s="27">
        <f t="shared" ref="I103:I104" si="48">SUM(I104:I157)</f>
        <v>2306719736</v>
      </c>
      <c r="J103" s="27">
        <f t="shared" si="47"/>
        <v>748572</v>
      </c>
      <c r="K103" s="32">
        <v>0.0</v>
      </c>
      <c r="L103" s="32">
        <v>0.0</v>
      </c>
      <c r="M103" s="32">
        <v>0.0</v>
      </c>
      <c r="N103" s="32">
        <v>0.0</v>
      </c>
      <c r="O103" s="32">
        <v>0.0</v>
      </c>
      <c r="P103" s="28">
        <f t="shared" si="5"/>
        <v>748572</v>
      </c>
      <c r="Q103" s="12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ht="40.5" hidden="1" customHeight="1">
      <c r="A104" s="29" t="s">
        <v>233</v>
      </c>
      <c r="B104" s="29" t="s">
        <v>234</v>
      </c>
      <c r="C104" s="29" t="s">
        <v>121</v>
      </c>
      <c r="D104" s="31" t="s">
        <v>235</v>
      </c>
      <c r="E104" s="27">
        <f t="shared" si="41"/>
        <v>0</v>
      </c>
      <c r="F104" s="32">
        <v>0.0</v>
      </c>
      <c r="G104" s="32">
        <v>0.0</v>
      </c>
      <c r="H104" s="32">
        <v>0.0</v>
      </c>
      <c r="I104" s="27">
        <f t="shared" si="48"/>
        <v>1158109618</v>
      </c>
      <c r="J104" s="27">
        <f>J137+J138+J140+J148</f>
        <v>87732406.62</v>
      </c>
      <c r="K104" s="32">
        <v>0.0</v>
      </c>
      <c r="L104" s="32">
        <v>0.0</v>
      </c>
      <c r="M104" s="32">
        <v>0.0</v>
      </c>
      <c r="N104" s="32">
        <v>0.0</v>
      </c>
      <c r="O104" s="32">
        <v>0.0</v>
      </c>
      <c r="P104" s="28">
        <f t="shared" si="5"/>
        <v>87732406.62</v>
      </c>
      <c r="Q104" s="12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ht="45.75" hidden="1" customHeight="1">
      <c r="A105" s="29" t="s">
        <v>236</v>
      </c>
      <c r="B105" s="29" t="s">
        <v>237</v>
      </c>
      <c r="C105" s="29" t="s">
        <v>121</v>
      </c>
      <c r="D105" s="31" t="s">
        <v>238</v>
      </c>
      <c r="E105" s="27">
        <f t="shared" si="41"/>
        <v>0</v>
      </c>
      <c r="F105" s="32">
        <v>0.0</v>
      </c>
      <c r="G105" s="32">
        <v>0.0</v>
      </c>
      <c r="H105" s="32">
        <v>0.0</v>
      </c>
      <c r="I105" s="27">
        <f>SUM(I106:I181)</f>
        <v>586090525.2</v>
      </c>
      <c r="J105" s="27">
        <f>J138+J139+J142+J149</f>
        <v>87706692.62</v>
      </c>
      <c r="K105" s="32">
        <v>0.0</v>
      </c>
      <c r="L105" s="32">
        <v>0.0</v>
      </c>
      <c r="M105" s="32">
        <v>0.0</v>
      </c>
      <c r="N105" s="32">
        <v>0.0</v>
      </c>
      <c r="O105" s="32">
        <v>0.0</v>
      </c>
      <c r="P105" s="28">
        <f t="shared" si="5"/>
        <v>87706692.62</v>
      </c>
      <c r="Q105" s="12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ht="56.25" hidden="1" customHeight="1">
      <c r="A106" s="29" t="s">
        <v>239</v>
      </c>
      <c r="B106" s="29" t="s">
        <v>240</v>
      </c>
      <c r="C106" s="29" t="s">
        <v>93</v>
      </c>
      <c r="D106" s="31" t="s">
        <v>241</v>
      </c>
      <c r="E106" s="27">
        <f t="shared" si="41"/>
        <v>0</v>
      </c>
      <c r="F106" s="32">
        <v>0.0</v>
      </c>
      <c r="G106" s="32">
        <v>0.0</v>
      </c>
      <c r="H106" s="32">
        <v>0.0</v>
      </c>
      <c r="I106" s="27">
        <f>SUM(I107:I183)</f>
        <v>293045262.6</v>
      </c>
      <c r="J106" s="27">
        <f>J139+J140+J143+J156</f>
        <v>2375309.8</v>
      </c>
      <c r="K106" s="32">
        <v>0.0</v>
      </c>
      <c r="L106" s="32">
        <v>0.0</v>
      </c>
      <c r="M106" s="32">
        <v>0.0</v>
      </c>
      <c r="N106" s="32">
        <v>0.0</v>
      </c>
      <c r="O106" s="32">
        <v>0.0</v>
      </c>
      <c r="P106" s="28">
        <f t="shared" si="5"/>
        <v>2375309.8</v>
      </c>
      <c r="Q106" s="12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ht="51.0" hidden="1" customHeight="1">
      <c r="A107" s="29" t="s">
        <v>242</v>
      </c>
      <c r="B107" s="29" t="s">
        <v>243</v>
      </c>
      <c r="C107" s="29" t="s">
        <v>121</v>
      </c>
      <c r="D107" s="31" t="s">
        <v>244</v>
      </c>
      <c r="E107" s="27">
        <f t="shared" si="41"/>
        <v>0</v>
      </c>
      <c r="F107" s="32">
        <v>0.0</v>
      </c>
      <c r="G107" s="32">
        <v>0.0</v>
      </c>
      <c r="H107" s="32">
        <v>0.0</v>
      </c>
      <c r="I107" s="27">
        <f t="shared" ref="I107:I108" si="49">SUM(I108:I189)</f>
        <v>146568257.9</v>
      </c>
      <c r="J107" s="27">
        <f>J140+J142+J148+J157</f>
        <v>87532406.62</v>
      </c>
      <c r="K107" s="32">
        <v>0.0</v>
      </c>
      <c r="L107" s="32">
        <v>0.0</v>
      </c>
      <c r="M107" s="32">
        <v>0.0</v>
      </c>
      <c r="N107" s="32">
        <v>0.0</v>
      </c>
      <c r="O107" s="32">
        <v>0.0</v>
      </c>
      <c r="P107" s="28">
        <f t="shared" si="5"/>
        <v>87532406.62</v>
      </c>
      <c r="Q107" s="12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ht="25.5" hidden="1" customHeight="1">
      <c r="A108" s="29" t="s">
        <v>245</v>
      </c>
      <c r="B108" s="29" t="s">
        <v>246</v>
      </c>
      <c r="C108" s="29" t="s">
        <v>93</v>
      </c>
      <c r="D108" s="31" t="s">
        <v>247</v>
      </c>
      <c r="E108" s="27">
        <f t="shared" si="41"/>
        <v>0</v>
      </c>
      <c r="F108" s="32">
        <v>0.0</v>
      </c>
      <c r="G108" s="32">
        <v>0.0</v>
      </c>
      <c r="H108" s="32">
        <v>0.0</v>
      </c>
      <c r="I108" s="27">
        <f t="shared" si="49"/>
        <v>73284128.96</v>
      </c>
      <c r="J108" s="27">
        <f>J142+J143+J149+J158</f>
        <v>87882406.62</v>
      </c>
      <c r="K108" s="32">
        <v>0.0</v>
      </c>
      <c r="L108" s="32">
        <v>0.0</v>
      </c>
      <c r="M108" s="32">
        <v>0.0</v>
      </c>
      <c r="N108" s="32">
        <v>0.0</v>
      </c>
      <c r="O108" s="32">
        <v>0.0</v>
      </c>
      <c r="P108" s="28">
        <f t="shared" si="5"/>
        <v>87882406.62</v>
      </c>
      <c r="Q108" s="12"/>
      <c r="R108" s="47"/>
      <c r="S108" s="1"/>
      <c r="T108" s="1"/>
      <c r="U108" s="1"/>
      <c r="V108" s="1"/>
      <c r="W108" s="1"/>
      <c r="X108" s="1"/>
      <c r="Y108" s="1"/>
      <c r="Z108" s="1"/>
      <c r="AA108" s="1"/>
    </row>
    <row r="109" ht="25.5" hidden="1" customHeight="1">
      <c r="A109" s="24"/>
      <c r="B109" s="24" t="s">
        <v>248</v>
      </c>
      <c r="C109" s="24"/>
      <c r="D109" s="35" t="s">
        <v>40</v>
      </c>
      <c r="E109" s="27">
        <f t="shared" si="41"/>
        <v>0</v>
      </c>
      <c r="F109" s="27">
        <f>F110</f>
        <v>0</v>
      </c>
      <c r="G109" s="27">
        <f t="shared" ref="G109:I109" si="50">G112+G113+G114+G115+G126</f>
        <v>6977900</v>
      </c>
      <c r="H109" s="27">
        <f t="shared" si="50"/>
        <v>1395300</v>
      </c>
      <c r="I109" s="27">
        <f t="shared" si="50"/>
        <v>0</v>
      </c>
      <c r="J109" s="27">
        <v>0.0</v>
      </c>
      <c r="K109" s="27">
        <f>K112+K113+K114+K115+K126</f>
        <v>80000</v>
      </c>
      <c r="L109" s="27">
        <v>0.0</v>
      </c>
      <c r="M109" s="27">
        <f t="shared" ref="M109:O109" si="51">M112+M113+M114+M115+M126</f>
        <v>25000</v>
      </c>
      <c r="N109" s="27">
        <f t="shared" si="51"/>
        <v>0</v>
      </c>
      <c r="O109" s="27">
        <f t="shared" si="51"/>
        <v>80000</v>
      </c>
      <c r="P109" s="28">
        <f t="shared" si="5"/>
        <v>0</v>
      </c>
      <c r="Q109" s="12"/>
      <c r="R109" s="48"/>
      <c r="S109" s="5"/>
      <c r="T109" s="5"/>
      <c r="U109" s="5"/>
      <c r="V109" s="5"/>
      <c r="W109" s="5"/>
      <c r="X109" s="5"/>
      <c r="Y109" s="5"/>
      <c r="Z109" s="5"/>
      <c r="AA109" s="5"/>
    </row>
    <row r="110" ht="25.5" hidden="1" customHeight="1">
      <c r="A110" s="29" t="s">
        <v>249</v>
      </c>
      <c r="B110" s="29" t="s">
        <v>54</v>
      </c>
      <c r="C110" s="29" t="s">
        <v>55</v>
      </c>
      <c r="D110" s="31" t="s">
        <v>56</v>
      </c>
      <c r="E110" s="32">
        <f t="shared" si="41"/>
        <v>0</v>
      </c>
      <c r="F110" s="32">
        <v>0.0</v>
      </c>
      <c r="G110" s="32">
        <v>0.0</v>
      </c>
      <c r="H110" s="32">
        <v>0.0</v>
      </c>
      <c r="I110" s="32">
        <v>0.0</v>
      </c>
      <c r="J110" s="32">
        <v>0.0</v>
      </c>
      <c r="K110" s="32">
        <v>0.0</v>
      </c>
      <c r="L110" s="32">
        <v>0.0</v>
      </c>
      <c r="M110" s="32">
        <v>0.0</v>
      </c>
      <c r="N110" s="32">
        <v>0.0</v>
      </c>
      <c r="O110" s="32">
        <v>0.0</v>
      </c>
      <c r="P110" s="38">
        <f t="shared" si="5"/>
        <v>0</v>
      </c>
      <c r="Q110" s="12"/>
      <c r="R110" s="47"/>
      <c r="S110" s="1"/>
      <c r="T110" s="1"/>
      <c r="U110" s="1"/>
      <c r="V110" s="1"/>
      <c r="W110" s="1"/>
      <c r="X110" s="1"/>
      <c r="Y110" s="1"/>
      <c r="Z110" s="1"/>
      <c r="AA110" s="1"/>
    </row>
    <row r="111" ht="25.5" customHeight="1">
      <c r="A111" s="24"/>
      <c r="B111" s="24" t="s">
        <v>66</v>
      </c>
      <c r="C111" s="24"/>
      <c r="D111" s="26" t="s">
        <v>67</v>
      </c>
      <c r="E111" s="27">
        <f>E112+E113+E114+E115+E126+E120+E121+E119+E122+E125</f>
        <v>18898418</v>
      </c>
      <c r="F111" s="27">
        <f>F112+F113+F114+F115+F126+F120+F119+F121+F122+F125+F118</f>
        <v>18914318</v>
      </c>
      <c r="G111" s="27">
        <f t="shared" ref="G111:I111" si="52">G112+G113+G114+G115+G126+G120+G119+G121+G122+G125</f>
        <v>8477900</v>
      </c>
      <c r="H111" s="27">
        <f t="shared" si="52"/>
        <v>1654000</v>
      </c>
      <c r="I111" s="27">
        <f t="shared" si="52"/>
        <v>0</v>
      </c>
      <c r="J111" s="27">
        <f>J112+J113+J114+J115+J126+J123+J124</f>
        <v>19803571.05</v>
      </c>
      <c r="K111" s="27">
        <f t="shared" ref="K111:O111" si="53">K112+K113+K114+K115+K126+K124+K123</f>
        <v>19753571.05</v>
      </c>
      <c r="L111" s="27">
        <f t="shared" si="53"/>
        <v>50000</v>
      </c>
      <c r="M111" s="27">
        <f t="shared" si="53"/>
        <v>25000</v>
      </c>
      <c r="N111" s="27">
        <f t="shared" si="53"/>
        <v>0</v>
      </c>
      <c r="O111" s="27">
        <f t="shared" si="53"/>
        <v>19753571.05</v>
      </c>
      <c r="P111" s="28">
        <f t="shared" si="5"/>
        <v>38701989.05</v>
      </c>
      <c r="Q111" s="12"/>
      <c r="R111" s="48"/>
      <c r="S111" s="5"/>
      <c r="T111" s="5"/>
      <c r="U111" s="5"/>
      <c r="V111" s="5"/>
      <c r="W111" s="5"/>
      <c r="X111" s="5"/>
      <c r="Y111" s="5"/>
      <c r="Z111" s="5"/>
      <c r="AA111" s="5"/>
    </row>
    <row r="112" ht="25.5" customHeight="1">
      <c r="A112" s="29" t="s">
        <v>250</v>
      </c>
      <c r="B112" s="29" t="s">
        <v>251</v>
      </c>
      <c r="C112" s="29" t="s">
        <v>202</v>
      </c>
      <c r="D112" s="31" t="s">
        <v>252</v>
      </c>
      <c r="E112" s="32">
        <f t="shared" ref="E112:E114" si="54">F112</f>
        <v>50000</v>
      </c>
      <c r="F112" s="32">
        <v>50000.0</v>
      </c>
      <c r="G112" s="32">
        <v>0.0</v>
      </c>
      <c r="H112" s="32">
        <v>0.0</v>
      </c>
      <c r="I112" s="32">
        <v>0.0</v>
      </c>
      <c r="J112" s="32">
        <v>0.0</v>
      </c>
      <c r="K112" s="32">
        <v>0.0</v>
      </c>
      <c r="L112" s="32">
        <v>0.0</v>
      </c>
      <c r="M112" s="32">
        <v>0.0</v>
      </c>
      <c r="N112" s="32">
        <v>0.0</v>
      </c>
      <c r="O112" s="32">
        <v>0.0</v>
      </c>
      <c r="P112" s="28">
        <f t="shared" si="5"/>
        <v>50000</v>
      </c>
      <c r="Q112" s="12"/>
      <c r="R112" s="47"/>
      <c r="S112" s="1"/>
      <c r="T112" s="1"/>
      <c r="U112" s="1"/>
      <c r="V112" s="1"/>
      <c r="W112" s="1"/>
      <c r="X112" s="1"/>
      <c r="Y112" s="1"/>
      <c r="Z112" s="1"/>
      <c r="AA112" s="1"/>
    </row>
    <row r="113" ht="25.5" hidden="1" customHeight="1">
      <c r="A113" s="29" t="s">
        <v>253</v>
      </c>
      <c r="B113" s="29" t="s">
        <v>254</v>
      </c>
      <c r="C113" s="29" t="s">
        <v>140</v>
      </c>
      <c r="D113" s="49" t="s">
        <v>255</v>
      </c>
      <c r="E113" s="32">
        <f t="shared" si="54"/>
        <v>0</v>
      </c>
      <c r="F113" s="32">
        <v>0.0</v>
      </c>
      <c r="G113" s="32">
        <v>0.0</v>
      </c>
      <c r="H113" s="32">
        <v>0.0</v>
      </c>
      <c r="I113" s="32">
        <v>0.0</v>
      </c>
      <c r="J113" s="32">
        <v>0.0</v>
      </c>
      <c r="K113" s="32">
        <v>0.0</v>
      </c>
      <c r="L113" s="32">
        <v>0.0</v>
      </c>
      <c r="M113" s="32">
        <v>0.0</v>
      </c>
      <c r="N113" s="32">
        <v>0.0</v>
      </c>
      <c r="O113" s="32">
        <v>0.0</v>
      </c>
      <c r="P113" s="28">
        <f t="shared" si="5"/>
        <v>0</v>
      </c>
      <c r="Q113" s="12"/>
      <c r="R113" s="47"/>
      <c r="S113" s="1"/>
      <c r="T113" s="1"/>
      <c r="U113" s="1"/>
      <c r="V113" s="1"/>
      <c r="W113" s="1"/>
      <c r="X113" s="1"/>
      <c r="Y113" s="1"/>
      <c r="Z113" s="1"/>
      <c r="AA113" s="1"/>
    </row>
    <row r="114" ht="41.25" hidden="1" customHeight="1">
      <c r="A114" s="29" t="s">
        <v>256</v>
      </c>
      <c r="B114" s="29" t="s">
        <v>257</v>
      </c>
      <c r="C114" s="29" t="s">
        <v>140</v>
      </c>
      <c r="D114" s="49" t="s">
        <v>258</v>
      </c>
      <c r="E114" s="32">
        <f t="shared" si="54"/>
        <v>0</v>
      </c>
      <c r="F114" s="32">
        <v>0.0</v>
      </c>
      <c r="G114" s="32">
        <v>0.0</v>
      </c>
      <c r="H114" s="32">
        <v>0.0</v>
      </c>
      <c r="I114" s="32">
        <v>0.0</v>
      </c>
      <c r="J114" s="32">
        <v>0.0</v>
      </c>
      <c r="K114" s="32">
        <v>0.0</v>
      </c>
      <c r="L114" s="32">
        <v>0.0</v>
      </c>
      <c r="M114" s="32">
        <v>0.0</v>
      </c>
      <c r="N114" s="32">
        <v>0.0</v>
      </c>
      <c r="O114" s="32">
        <v>0.0</v>
      </c>
      <c r="P114" s="28">
        <f t="shared" si="5"/>
        <v>0</v>
      </c>
      <c r="Q114" s="12"/>
      <c r="R114" s="47"/>
      <c r="S114" s="1"/>
      <c r="T114" s="1"/>
      <c r="U114" s="1"/>
      <c r="V114" s="1"/>
      <c r="W114" s="1"/>
      <c r="X114" s="1"/>
      <c r="Y114" s="1"/>
      <c r="Z114" s="1"/>
      <c r="AA114" s="1"/>
    </row>
    <row r="115" ht="58.5" customHeight="1">
      <c r="A115" s="29" t="s">
        <v>259</v>
      </c>
      <c r="B115" s="29">
        <v>3104.0</v>
      </c>
      <c r="C115" s="29" t="s">
        <v>260</v>
      </c>
      <c r="D115" s="31" t="s">
        <v>261</v>
      </c>
      <c r="E115" s="32">
        <f t="shared" ref="E115:E122" si="55">F115+I115</f>
        <v>10513618</v>
      </c>
      <c r="F115" s="32">
        <v>1.0513618E7</v>
      </c>
      <c r="G115" s="32">
        <v>6977900.0</v>
      </c>
      <c r="H115" s="32">
        <v>1395300.0</v>
      </c>
      <c r="I115" s="32">
        <v>0.0</v>
      </c>
      <c r="J115" s="32">
        <f t="shared" ref="J115:J130" si="56">L115+O115</f>
        <v>130000</v>
      </c>
      <c r="K115" s="32">
        <v>80000.0</v>
      </c>
      <c r="L115" s="32">
        <v>50000.0</v>
      </c>
      <c r="M115" s="32">
        <v>25000.0</v>
      </c>
      <c r="N115" s="32">
        <v>0.0</v>
      </c>
      <c r="O115" s="32">
        <v>80000.0</v>
      </c>
      <c r="P115" s="28">
        <f t="shared" si="5"/>
        <v>10643618</v>
      </c>
      <c r="Q115" s="12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ht="145.5" hidden="1" customHeight="1">
      <c r="A116" s="29" t="s">
        <v>262</v>
      </c>
      <c r="B116" s="29" t="s">
        <v>263</v>
      </c>
      <c r="C116" s="29" t="s">
        <v>205</v>
      </c>
      <c r="D116" s="33" t="s">
        <v>264</v>
      </c>
      <c r="E116" s="32">
        <f t="shared" si="55"/>
        <v>0</v>
      </c>
      <c r="F116" s="32">
        <v>0.0</v>
      </c>
      <c r="G116" s="32">
        <v>0.0</v>
      </c>
      <c r="H116" s="32">
        <v>0.0</v>
      </c>
      <c r="I116" s="32">
        <v>0.0</v>
      </c>
      <c r="J116" s="32">
        <f t="shared" si="56"/>
        <v>0</v>
      </c>
      <c r="K116" s="32">
        <v>0.0</v>
      </c>
      <c r="L116" s="32">
        <v>0.0</v>
      </c>
      <c r="M116" s="32">
        <v>0.0</v>
      </c>
      <c r="N116" s="32">
        <v>0.0</v>
      </c>
      <c r="O116" s="32">
        <v>0.0</v>
      </c>
      <c r="P116" s="28">
        <f t="shared" si="5"/>
        <v>0</v>
      </c>
      <c r="Q116" s="12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ht="156.0" hidden="1" customHeight="1">
      <c r="A117" s="29" t="s">
        <v>265</v>
      </c>
      <c r="B117" s="29" t="s">
        <v>266</v>
      </c>
      <c r="C117" s="29" t="s">
        <v>93</v>
      </c>
      <c r="D117" s="31" t="s">
        <v>267</v>
      </c>
      <c r="E117" s="32">
        <f t="shared" si="55"/>
        <v>0</v>
      </c>
      <c r="F117" s="32"/>
      <c r="G117" s="32">
        <v>0.0</v>
      </c>
      <c r="H117" s="32">
        <v>0.0</v>
      </c>
      <c r="I117" s="32">
        <v>0.0</v>
      </c>
      <c r="J117" s="32">
        <f t="shared" si="56"/>
        <v>0</v>
      </c>
      <c r="K117" s="32">
        <v>0.0</v>
      </c>
      <c r="L117" s="32">
        <v>0.0</v>
      </c>
      <c r="M117" s="32">
        <v>0.0</v>
      </c>
      <c r="N117" s="32">
        <v>0.0</v>
      </c>
      <c r="O117" s="32">
        <v>0.0</v>
      </c>
      <c r="P117" s="28">
        <f t="shared" si="5"/>
        <v>0</v>
      </c>
      <c r="Q117" s="12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ht="39.75" customHeight="1">
      <c r="A118" s="29" t="s">
        <v>268</v>
      </c>
      <c r="B118" s="29" t="s">
        <v>269</v>
      </c>
      <c r="C118" s="29" t="s">
        <v>93</v>
      </c>
      <c r="D118" s="31" t="s">
        <v>270</v>
      </c>
      <c r="E118" s="32">
        <f t="shared" si="55"/>
        <v>15900</v>
      </c>
      <c r="F118" s="32">
        <v>15900.0</v>
      </c>
      <c r="G118" s="32">
        <v>0.0</v>
      </c>
      <c r="H118" s="32">
        <v>0.0</v>
      </c>
      <c r="I118" s="32">
        <v>0.0</v>
      </c>
      <c r="J118" s="32">
        <f t="shared" si="56"/>
        <v>0</v>
      </c>
      <c r="K118" s="32">
        <v>0.0</v>
      </c>
      <c r="L118" s="32">
        <v>0.0</v>
      </c>
      <c r="M118" s="32">
        <v>0.0</v>
      </c>
      <c r="N118" s="32">
        <v>0.0</v>
      </c>
      <c r="O118" s="32">
        <v>0.0</v>
      </c>
      <c r="P118" s="28">
        <f t="shared" si="5"/>
        <v>15900</v>
      </c>
      <c r="Q118" s="12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ht="21.75" customHeight="1">
      <c r="A119" s="29" t="s">
        <v>271</v>
      </c>
      <c r="B119" s="29" t="s">
        <v>272</v>
      </c>
      <c r="C119" s="29" t="s">
        <v>93</v>
      </c>
      <c r="D119" s="31" t="s">
        <v>273</v>
      </c>
      <c r="E119" s="32">
        <f t="shared" si="55"/>
        <v>100000</v>
      </c>
      <c r="F119" s="32">
        <v>100000.0</v>
      </c>
      <c r="G119" s="32">
        <v>0.0</v>
      </c>
      <c r="H119" s="32">
        <v>0.0</v>
      </c>
      <c r="I119" s="32">
        <v>0.0</v>
      </c>
      <c r="J119" s="32">
        <f t="shared" si="56"/>
        <v>0</v>
      </c>
      <c r="K119" s="32">
        <v>0.0</v>
      </c>
      <c r="L119" s="32">
        <v>0.0</v>
      </c>
      <c r="M119" s="32">
        <v>0.0</v>
      </c>
      <c r="N119" s="32">
        <v>0.0</v>
      </c>
      <c r="O119" s="32">
        <v>0.0</v>
      </c>
      <c r="P119" s="28">
        <f t="shared" si="5"/>
        <v>100000</v>
      </c>
      <c r="Q119" s="12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ht="71.25" customHeight="1">
      <c r="A120" s="29" t="s">
        <v>274</v>
      </c>
      <c r="B120" s="29" t="s">
        <v>92</v>
      </c>
      <c r="C120" s="29" t="s">
        <v>93</v>
      </c>
      <c r="D120" s="31" t="s">
        <v>94</v>
      </c>
      <c r="E120" s="32">
        <f t="shared" si="55"/>
        <v>184100</v>
      </c>
      <c r="F120" s="32">
        <v>184100.0</v>
      </c>
      <c r="G120" s="32">
        <v>0.0</v>
      </c>
      <c r="H120" s="32">
        <v>0.0</v>
      </c>
      <c r="I120" s="32">
        <v>0.0</v>
      </c>
      <c r="J120" s="32">
        <f t="shared" si="56"/>
        <v>0</v>
      </c>
      <c r="K120" s="32">
        <v>0.0</v>
      </c>
      <c r="L120" s="32">
        <v>0.0</v>
      </c>
      <c r="M120" s="32">
        <v>0.0</v>
      </c>
      <c r="N120" s="32">
        <v>0.0</v>
      </c>
      <c r="O120" s="32">
        <v>0.0</v>
      </c>
      <c r="P120" s="28">
        <f t="shared" si="5"/>
        <v>184100</v>
      </c>
      <c r="Q120" s="12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ht="78.75" customHeight="1">
      <c r="A121" s="29" t="s">
        <v>275</v>
      </c>
      <c r="B121" s="29" t="s">
        <v>156</v>
      </c>
      <c r="C121" s="29" t="s">
        <v>121</v>
      </c>
      <c r="D121" s="31" t="s">
        <v>276</v>
      </c>
      <c r="E121" s="32">
        <f t="shared" si="55"/>
        <v>1550000</v>
      </c>
      <c r="F121" s="32">
        <v>1550000.0</v>
      </c>
      <c r="G121" s="32">
        <v>0.0</v>
      </c>
      <c r="H121" s="32">
        <v>0.0</v>
      </c>
      <c r="I121" s="32">
        <v>0.0</v>
      </c>
      <c r="J121" s="32">
        <f t="shared" si="56"/>
        <v>0</v>
      </c>
      <c r="K121" s="32">
        <v>0.0</v>
      </c>
      <c r="L121" s="32">
        <v>0.0</v>
      </c>
      <c r="M121" s="32">
        <v>0.0</v>
      </c>
      <c r="N121" s="32">
        <v>0.0</v>
      </c>
      <c r="O121" s="32">
        <v>0.0</v>
      </c>
      <c r="P121" s="28">
        <f t="shared" si="5"/>
        <v>1550000</v>
      </c>
      <c r="Q121" s="12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ht="39.0" customHeight="1">
      <c r="A122" s="29" t="s">
        <v>265</v>
      </c>
      <c r="B122" s="29" t="s">
        <v>266</v>
      </c>
      <c r="C122" s="29" t="s">
        <v>140</v>
      </c>
      <c r="D122" s="31" t="s">
        <v>277</v>
      </c>
      <c r="E122" s="32">
        <f t="shared" si="55"/>
        <v>75000</v>
      </c>
      <c r="F122" s="32">
        <v>75000.0</v>
      </c>
      <c r="G122" s="32">
        <v>0.0</v>
      </c>
      <c r="H122" s="32">
        <v>0.0</v>
      </c>
      <c r="I122" s="32">
        <v>0.0</v>
      </c>
      <c r="J122" s="32">
        <f t="shared" si="56"/>
        <v>0</v>
      </c>
      <c r="K122" s="32">
        <v>0.0</v>
      </c>
      <c r="L122" s="32">
        <v>0.0</v>
      </c>
      <c r="M122" s="32">
        <v>0.0</v>
      </c>
      <c r="N122" s="32">
        <v>0.0</v>
      </c>
      <c r="O122" s="32">
        <v>0.0</v>
      </c>
      <c r="P122" s="28">
        <f t="shared" si="5"/>
        <v>75000</v>
      </c>
      <c r="Q122" s="12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ht="292.5" customHeight="1">
      <c r="A123" s="29" t="s">
        <v>262</v>
      </c>
      <c r="B123" s="29" t="s">
        <v>263</v>
      </c>
      <c r="C123" s="29" t="s">
        <v>205</v>
      </c>
      <c r="D123" s="31" t="s">
        <v>278</v>
      </c>
      <c r="E123" s="32"/>
      <c r="F123" s="32"/>
      <c r="G123" s="32"/>
      <c r="H123" s="32"/>
      <c r="I123" s="32"/>
      <c r="J123" s="32">
        <f t="shared" si="56"/>
        <v>14485233.53</v>
      </c>
      <c r="K123" s="32">
        <v>1.448523353E7</v>
      </c>
      <c r="L123" s="32">
        <v>0.0</v>
      </c>
      <c r="M123" s="32">
        <v>0.0</v>
      </c>
      <c r="N123" s="32">
        <v>0.0</v>
      </c>
      <c r="O123" s="32">
        <v>1.448523353E7</v>
      </c>
      <c r="P123" s="28">
        <f t="shared" si="5"/>
        <v>14485233.53</v>
      </c>
      <c r="Q123" s="12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ht="221.25" customHeight="1">
      <c r="A124" s="29" t="s">
        <v>279</v>
      </c>
      <c r="B124" s="29" t="s">
        <v>280</v>
      </c>
      <c r="C124" s="29" t="s">
        <v>205</v>
      </c>
      <c r="D124" s="33" t="s">
        <v>281</v>
      </c>
      <c r="E124" s="32">
        <f t="shared" ref="E124:E149" si="57">F124+I124</f>
        <v>0</v>
      </c>
      <c r="F124" s="32">
        <v>0.0</v>
      </c>
      <c r="G124" s="32">
        <v>0.0</v>
      </c>
      <c r="H124" s="32">
        <v>0.0</v>
      </c>
      <c r="I124" s="32">
        <v>0.0</v>
      </c>
      <c r="J124" s="32">
        <f t="shared" si="56"/>
        <v>5188337.52</v>
      </c>
      <c r="K124" s="32">
        <v>5188337.52</v>
      </c>
      <c r="L124" s="32">
        <v>0.0</v>
      </c>
      <c r="M124" s="32">
        <v>0.0</v>
      </c>
      <c r="N124" s="32">
        <v>0.0</v>
      </c>
      <c r="O124" s="32">
        <v>5188337.52</v>
      </c>
      <c r="P124" s="28">
        <f t="shared" si="5"/>
        <v>5188337.52</v>
      </c>
      <c r="Q124" s="12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ht="52.5" customHeight="1">
      <c r="A125" s="29" t="s">
        <v>282</v>
      </c>
      <c r="B125" s="29" t="s">
        <v>283</v>
      </c>
      <c r="C125" s="29" t="s">
        <v>284</v>
      </c>
      <c r="D125" s="31" t="s">
        <v>285</v>
      </c>
      <c r="E125" s="32">
        <f t="shared" si="57"/>
        <v>2550700</v>
      </c>
      <c r="F125" s="32">
        <v>2550700.0</v>
      </c>
      <c r="G125" s="32">
        <v>1500000.0</v>
      </c>
      <c r="H125" s="32">
        <v>258700.0</v>
      </c>
      <c r="I125" s="32">
        <v>0.0</v>
      </c>
      <c r="J125" s="32">
        <f t="shared" si="56"/>
        <v>0</v>
      </c>
      <c r="K125" s="32">
        <v>0.0</v>
      </c>
      <c r="L125" s="32">
        <v>0.0</v>
      </c>
      <c r="M125" s="32">
        <v>0.0</v>
      </c>
      <c r="N125" s="32">
        <v>0.0</v>
      </c>
      <c r="O125" s="32">
        <v>0.0</v>
      </c>
      <c r="P125" s="28">
        <f t="shared" si="5"/>
        <v>2550700</v>
      </c>
      <c r="Q125" s="12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ht="25.5" customHeight="1">
      <c r="A126" s="29" t="s">
        <v>286</v>
      </c>
      <c r="B126" s="29" t="s">
        <v>287</v>
      </c>
      <c r="C126" s="29" t="s">
        <v>284</v>
      </c>
      <c r="D126" s="31" t="s">
        <v>288</v>
      </c>
      <c r="E126" s="32">
        <f t="shared" si="57"/>
        <v>3875000</v>
      </c>
      <c r="F126" s="32">
        <v>3875000.0</v>
      </c>
      <c r="G126" s="32">
        <v>0.0</v>
      </c>
      <c r="H126" s="32">
        <v>0.0</v>
      </c>
      <c r="I126" s="32">
        <v>0.0</v>
      </c>
      <c r="J126" s="32">
        <f t="shared" si="56"/>
        <v>0</v>
      </c>
      <c r="K126" s="32">
        <v>0.0</v>
      </c>
      <c r="L126" s="32">
        <v>0.0</v>
      </c>
      <c r="M126" s="32">
        <v>0.0</v>
      </c>
      <c r="N126" s="32">
        <v>0.0</v>
      </c>
      <c r="O126" s="32">
        <v>0.0</v>
      </c>
      <c r="P126" s="28">
        <f t="shared" si="5"/>
        <v>3875000</v>
      </c>
      <c r="Q126" s="12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ht="60.0" hidden="1" customHeight="1">
      <c r="A127" s="29" t="s">
        <v>289</v>
      </c>
      <c r="B127" s="29" t="s">
        <v>290</v>
      </c>
      <c r="C127" s="29" t="s">
        <v>291</v>
      </c>
      <c r="D127" s="50" t="s">
        <v>292</v>
      </c>
      <c r="E127" s="32">
        <f t="shared" si="57"/>
        <v>0</v>
      </c>
      <c r="F127" s="32">
        <v>0.0</v>
      </c>
      <c r="G127" s="32">
        <v>0.0</v>
      </c>
      <c r="H127" s="32">
        <v>0.0</v>
      </c>
      <c r="I127" s="32">
        <v>0.0</v>
      </c>
      <c r="J127" s="32">
        <f t="shared" si="56"/>
        <v>0</v>
      </c>
      <c r="K127" s="32">
        <v>0.0</v>
      </c>
      <c r="L127" s="32">
        <v>0.0</v>
      </c>
      <c r="M127" s="32">
        <v>0.0</v>
      </c>
      <c r="N127" s="32">
        <v>0.0</v>
      </c>
      <c r="O127" s="32">
        <v>0.0</v>
      </c>
      <c r="P127" s="28">
        <f t="shared" si="5"/>
        <v>0</v>
      </c>
      <c r="Q127" s="12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ht="27.75" hidden="1" customHeight="1">
      <c r="A128" s="24"/>
      <c r="B128" s="24" t="s">
        <v>57</v>
      </c>
      <c r="C128" s="24"/>
      <c r="D128" s="51" t="s">
        <v>58</v>
      </c>
      <c r="E128" s="27">
        <f t="shared" si="57"/>
        <v>0</v>
      </c>
      <c r="F128" s="27">
        <f t="shared" ref="F128:I128" si="58">F129</f>
        <v>0</v>
      </c>
      <c r="G128" s="27">
        <f t="shared" si="58"/>
        <v>0</v>
      </c>
      <c r="H128" s="27">
        <f t="shared" si="58"/>
        <v>0</v>
      </c>
      <c r="I128" s="27">
        <f t="shared" si="58"/>
        <v>0</v>
      </c>
      <c r="J128" s="27">
        <f t="shared" si="56"/>
        <v>0</v>
      </c>
      <c r="K128" s="27">
        <f t="shared" ref="K128:O128" si="59">K129</f>
        <v>0</v>
      </c>
      <c r="L128" s="27">
        <f t="shared" si="59"/>
        <v>0</v>
      </c>
      <c r="M128" s="27">
        <f t="shared" si="59"/>
        <v>0</v>
      </c>
      <c r="N128" s="27">
        <f t="shared" si="59"/>
        <v>0</v>
      </c>
      <c r="O128" s="27">
        <f t="shared" si="59"/>
        <v>0</v>
      </c>
      <c r="P128" s="28">
        <f t="shared" si="5"/>
        <v>0</v>
      </c>
      <c r="Q128" s="12"/>
      <c r="R128" s="5"/>
      <c r="S128" s="5"/>
      <c r="T128" s="5"/>
      <c r="U128" s="5"/>
      <c r="V128" s="5"/>
      <c r="W128" s="5"/>
      <c r="X128" s="5"/>
      <c r="Y128" s="5"/>
      <c r="Z128" s="5"/>
      <c r="AA128" s="5"/>
    </row>
    <row r="129" ht="79.5" hidden="1" customHeight="1">
      <c r="A129" s="29" t="s">
        <v>289</v>
      </c>
      <c r="B129" s="29" t="s">
        <v>290</v>
      </c>
      <c r="C129" s="29" t="s">
        <v>291</v>
      </c>
      <c r="D129" s="33" t="s">
        <v>293</v>
      </c>
      <c r="E129" s="32">
        <f t="shared" si="57"/>
        <v>0</v>
      </c>
      <c r="F129" s="32">
        <v>0.0</v>
      </c>
      <c r="G129" s="32">
        <v>0.0</v>
      </c>
      <c r="H129" s="32">
        <v>0.0</v>
      </c>
      <c r="I129" s="32">
        <v>0.0</v>
      </c>
      <c r="J129" s="32">
        <f t="shared" si="56"/>
        <v>0</v>
      </c>
      <c r="K129" s="32">
        <v>0.0</v>
      </c>
      <c r="L129" s="32">
        <v>0.0</v>
      </c>
      <c r="M129" s="32">
        <v>0.0</v>
      </c>
      <c r="N129" s="32">
        <v>0.0</v>
      </c>
      <c r="O129" s="32">
        <v>0.0</v>
      </c>
      <c r="P129" s="38">
        <f t="shared" si="5"/>
        <v>0</v>
      </c>
      <c r="Q129" s="12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ht="27.0" customHeight="1">
      <c r="A130" s="24" t="s">
        <v>294</v>
      </c>
      <c r="B130" s="24"/>
      <c r="C130" s="24"/>
      <c r="D130" s="26" t="s">
        <v>295</v>
      </c>
      <c r="E130" s="27">
        <f t="shared" si="57"/>
        <v>18204764.27</v>
      </c>
      <c r="F130" s="27">
        <f t="shared" ref="F130:I130" si="60">F131</f>
        <v>18204764.27</v>
      </c>
      <c r="G130" s="27">
        <f t="shared" si="60"/>
        <v>12075707.54</v>
      </c>
      <c r="H130" s="27">
        <f t="shared" si="60"/>
        <v>1488400</v>
      </c>
      <c r="I130" s="27">
        <f t="shared" si="60"/>
        <v>0</v>
      </c>
      <c r="J130" s="27">
        <f t="shared" si="56"/>
        <v>674286</v>
      </c>
      <c r="K130" s="27">
        <f t="shared" ref="K130:N130" si="61">K131</f>
        <v>374286</v>
      </c>
      <c r="L130" s="27">
        <f t="shared" si="61"/>
        <v>300000</v>
      </c>
      <c r="M130" s="27">
        <f t="shared" si="61"/>
        <v>100000</v>
      </c>
      <c r="N130" s="27">
        <f t="shared" si="61"/>
        <v>0</v>
      </c>
      <c r="O130" s="27">
        <f>O136</f>
        <v>374286</v>
      </c>
      <c r="P130" s="28">
        <f t="shared" si="5"/>
        <v>18879050.27</v>
      </c>
      <c r="Q130" s="12"/>
      <c r="R130" s="5"/>
      <c r="S130" s="5"/>
      <c r="T130" s="5"/>
      <c r="U130" s="5"/>
      <c r="V130" s="5"/>
      <c r="W130" s="5"/>
      <c r="X130" s="5"/>
      <c r="Y130" s="5"/>
      <c r="Z130" s="5"/>
      <c r="AA130" s="5"/>
    </row>
    <row r="131" ht="38.25" customHeight="1">
      <c r="A131" s="24" t="s">
        <v>296</v>
      </c>
      <c r="B131" s="24"/>
      <c r="C131" s="24"/>
      <c r="D131" s="26" t="s">
        <v>297</v>
      </c>
      <c r="E131" s="27">
        <f t="shared" si="57"/>
        <v>18204764.27</v>
      </c>
      <c r="F131" s="27">
        <f>F132+F136+F142+F145+F134</f>
        <v>18204764.27</v>
      </c>
      <c r="G131" s="27">
        <f t="shared" ref="G131:I131" si="62">G132+G136+G142</f>
        <v>12075707.54</v>
      </c>
      <c r="H131" s="27">
        <f t="shared" si="62"/>
        <v>1488400</v>
      </c>
      <c r="I131" s="27">
        <f t="shared" si="62"/>
        <v>0</v>
      </c>
      <c r="J131" s="27">
        <f>J132</f>
        <v>300000</v>
      </c>
      <c r="K131" s="27">
        <f>K136</f>
        <v>374286</v>
      </c>
      <c r="L131" s="27">
        <f t="shared" ref="L131:N131" si="63">L132</f>
        <v>300000</v>
      </c>
      <c r="M131" s="27">
        <f t="shared" si="63"/>
        <v>100000</v>
      </c>
      <c r="N131" s="27">
        <f t="shared" si="63"/>
        <v>0</v>
      </c>
      <c r="O131" s="27">
        <f>O130</f>
        <v>374286</v>
      </c>
      <c r="P131" s="28">
        <f t="shared" si="5"/>
        <v>18504764.27</v>
      </c>
      <c r="Q131" s="12"/>
      <c r="R131" s="5"/>
      <c r="S131" s="5"/>
      <c r="T131" s="5"/>
      <c r="U131" s="5"/>
      <c r="V131" s="5"/>
      <c r="W131" s="5"/>
      <c r="X131" s="5"/>
      <c r="Y131" s="5"/>
      <c r="Z131" s="5"/>
      <c r="AA131" s="5"/>
    </row>
    <row r="132" ht="27.75" customHeight="1">
      <c r="A132" s="24"/>
      <c r="B132" s="24" t="s">
        <v>298</v>
      </c>
      <c r="C132" s="24"/>
      <c r="D132" s="26" t="s">
        <v>119</v>
      </c>
      <c r="E132" s="27">
        <f t="shared" si="57"/>
        <v>4758200</v>
      </c>
      <c r="F132" s="27">
        <f t="shared" ref="F132:I132" si="64">F133</f>
        <v>4758200</v>
      </c>
      <c r="G132" s="27">
        <f t="shared" si="64"/>
        <v>3500000</v>
      </c>
      <c r="H132" s="27">
        <f t="shared" si="64"/>
        <v>390700</v>
      </c>
      <c r="I132" s="27">
        <f t="shared" si="64"/>
        <v>0</v>
      </c>
      <c r="J132" s="27">
        <f t="shared" ref="J132:J144" si="66">L132+O132</f>
        <v>300000</v>
      </c>
      <c r="K132" s="27">
        <f>K133</f>
        <v>0</v>
      </c>
      <c r="L132" s="27">
        <f>L133+L136</f>
        <v>300000</v>
      </c>
      <c r="M132" s="27">
        <f t="shared" ref="M132:O132" si="65">M133</f>
        <v>100000</v>
      </c>
      <c r="N132" s="27">
        <f t="shared" si="65"/>
        <v>0</v>
      </c>
      <c r="O132" s="27">
        <f t="shared" si="65"/>
        <v>0</v>
      </c>
      <c r="P132" s="28">
        <f t="shared" si="5"/>
        <v>5058200</v>
      </c>
      <c r="Q132" s="12"/>
      <c r="R132" s="5"/>
      <c r="S132" s="5"/>
      <c r="T132" s="5"/>
      <c r="U132" s="5"/>
      <c r="V132" s="5"/>
      <c r="W132" s="5"/>
      <c r="X132" s="5"/>
      <c r="Y132" s="5"/>
      <c r="Z132" s="5"/>
      <c r="AA132" s="5"/>
    </row>
    <row r="133" ht="25.5" customHeight="1">
      <c r="A133" s="29" t="s">
        <v>299</v>
      </c>
      <c r="B133" s="29" t="s">
        <v>300</v>
      </c>
      <c r="C133" s="29" t="s">
        <v>141</v>
      </c>
      <c r="D133" s="31" t="s">
        <v>301</v>
      </c>
      <c r="E133" s="32">
        <f t="shared" si="57"/>
        <v>4758200</v>
      </c>
      <c r="F133" s="32">
        <v>4758200.0</v>
      </c>
      <c r="G133" s="32">
        <v>3500000.0</v>
      </c>
      <c r="H133" s="32">
        <v>390700.0</v>
      </c>
      <c r="I133" s="32">
        <v>0.0</v>
      </c>
      <c r="J133" s="32">
        <f t="shared" si="66"/>
        <v>300000</v>
      </c>
      <c r="K133" s="32">
        <v>0.0</v>
      </c>
      <c r="L133" s="32">
        <v>300000.0</v>
      </c>
      <c r="M133" s="32">
        <v>100000.0</v>
      </c>
      <c r="N133" s="32">
        <v>0.0</v>
      </c>
      <c r="O133" s="32">
        <v>0.0</v>
      </c>
      <c r="P133" s="28">
        <f t="shared" si="5"/>
        <v>5058200</v>
      </c>
      <c r="Q133" s="12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ht="25.5" customHeight="1">
      <c r="A134" s="24"/>
      <c r="B134" s="24" t="s">
        <v>66</v>
      </c>
      <c r="C134" s="24"/>
      <c r="D134" s="26" t="s">
        <v>67</v>
      </c>
      <c r="E134" s="27">
        <f t="shared" si="57"/>
        <v>50000</v>
      </c>
      <c r="F134" s="27">
        <f t="shared" ref="F134:I134" si="67">F135</f>
        <v>50000</v>
      </c>
      <c r="G134" s="27">
        <f t="shared" si="67"/>
        <v>0</v>
      </c>
      <c r="H134" s="27">
        <f t="shared" si="67"/>
        <v>0</v>
      </c>
      <c r="I134" s="27">
        <f t="shared" si="67"/>
        <v>0</v>
      </c>
      <c r="J134" s="27">
        <f t="shared" si="66"/>
        <v>0</v>
      </c>
      <c r="K134" s="27">
        <v>0.0</v>
      </c>
      <c r="L134" s="27">
        <v>0.0</v>
      </c>
      <c r="M134" s="27">
        <v>0.0</v>
      </c>
      <c r="N134" s="27">
        <v>0.0</v>
      </c>
      <c r="O134" s="27">
        <v>0.0</v>
      </c>
      <c r="P134" s="28">
        <f t="shared" si="5"/>
        <v>50000</v>
      </c>
      <c r="Q134" s="12"/>
      <c r="R134" s="5"/>
      <c r="S134" s="5"/>
      <c r="T134" s="5"/>
      <c r="U134" s="5"/>
      <c r="V134" s="5"/>
      <c r="W134" s="5"/>
      <c r="X134" s="5"/>
      <c r="Y134" s="5"/>
      <c r="Z134" s="5"/>
      <c r="AA134" s="5"/>
    </row>
    <row r="135" ht="19.5" customHeight="1">
      <c r="A135" s="29" t="s">
        <v>302</v>
      </c>
      <c r="B135" s="29" t="s">
        <v>272</v>
      </c>
      <c r="C135" s="29" t="s">
        <v>93</v>
      </c>
      <c r="D135" s="31" t="s">
        <v>273</v>
      </c>
      <c r="E135" s="32">
        <f t="shared" si="57"/>
        <v>50000</v>
      </c>
      <c r="F135" s="32">
        <v>50000.0</v>
      </c>
      <c r="G135" s="32">
        <v>0.0</v>
      </c>
      <c r="H135" s="32">
        <v>0.0</v>
      </c>
      <c r="I135" s="32">
        <v>0.0</v>
      </c>
      <c r="J135" s="32">
        <f t="shared" si="66"/>
        <v>0</v>
      </c>
      <c r="K135" s="32">
        <v>0.0</v>
      </c>
      <c r="L135" s="32">
        <v>0.0</v>
      </c>
      <c r="M135" s="32">
        <v>0.0</v>
      </c>
      <c r="N135" s="32">
        <v>0.0</v>
      </c>
      <c r="O135" s="32">
        <v>0.0</v>
      </c>
      <c r="P135" s="28">
        <f t="shared" si="5"/>
        <v>50000</v>
      </c>
      <c r="Q135" s="12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ht="19.5" customHeight="1">
      <c r="A136" s="24"/>
      <c r="B136" s="24" t="s">
        <v>303</v>
      </c>
      <c r="C136" s="24"/>
      <c r="D136" s="26" t="s">
        <v>304</v>
      </c>
      <c r="E136" s="27">
        <f t="shared" si="57"/>
        <v>12676000.56</v>
      </c>
      <c r="F136" s="27">
        <f>F137+F138+F139+F140+F141</f>
        <v>12676000.56</v>
      </c>
      <c r="G136" s="27">
        <f t="shared" ref="G136:I136" si="68">G137+G138+G139+G140</f>
        <v>8490000</v>
      </c>
      <c r="H136" s="27">
        <f t="shared" si="68"/>
        <v>1097700</v>
      </c>
      <c r="I136" s="27">
        <f t="shared" si="68"/>
        <v>0</v>
      </c>
      <c r="J136" s="27">
        <f t="shared" si="66"/>
        <v>374286</v>
      </c>
      <c r="K136" s="27">
        <f t="shared" ref="K136:O136" si="69">K137+K138+K139+K140</f>
        <v>374286</v>
      </c>
      <c r="L136" s="27">
        <f t="shared" si="69"/>
        <v>0</v>
      </c>
      <c r="M136" s="27">
        <f t="shared" si="69"/>
        <v>0</v>
      </c>
      <c r="N136" s="27">
        <f t="shared" si="69"/>
        <v>0</v>
      </c>
      <c r="O136" s="27">
        <f t="shared" si="69"/>
        <v>374286</v>
      </c>
      <c r="P136" s="28">
        <f t="shared" si="5"/>
        <v>13050286.56</v>
      </c>
      <c r="Q136" s="12"/>
      <c r="R136" s="5"/>
      <c r="S136" s="5"/>
      <c r="T136" s="5"/>
      <c r="U136" s="5"/>
      <c r="V136" s="5"/>
      <c r="W136" s="5"/>
      <c r="X136" s="5"/>
      <c r="Y136" s="5"/>
      <c r="Z136" s="5"/>
      <c r="AA136" s="5"/>
    </row>
    <row r="137" ht="12.75" customHeight="1">
      <c r="A137" s="29" t="s">
        <v>305</v>
      </c>
      <c r="B137" s="29" t="s">
        <v>306</v>
      </c>
      <c r="C137" s="29" t="s">
        <v>307</v>
      </c>
      <c r="D137" s="31" t="s">
        <v>308</v>
      </c>
      <c r="E137" s="32">
        <f t="shared" si="57"/>
        <v>4488586.56</v>
      </c>
      <c r="F137" s="32">
        <v>4488586.56</v>
      </c>
      <c r="G137" s="32">
        <v>2900000.0</v>
      </c>
      <c r="H137" s="32">
        <v>454500.0</v>
      </c>
      <c r="I137" s="32">
        <v>0.0</v>
      </c>
      <c r="J137" s="32">
        <f t="shared" si="66"/>
        <v>200000</v>
      </c>
      <c r="K137" s="32">
        <v>200000.0</v>
      </c>
      <c r="L137" s="32">
        <v>0.0</v>
      </c>
      <c r="M137" s="32">
        <v>0.0</v>
      </c>
      <c r="N137" s="32">
        <v>0.0</v>
      </c>
      <c r="O137" s="32">
        <v>200000.0</v>
      </c>
      <c r="P137" s="28">
        <f t="shared" si="5"/>
        <v>4688586.56</v>
      </c>
      <c r="Q137" s="12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ht="12.75" customHeight="1">
      <c r="A138" s="29" t="s">
        <v>309</v>
      </c>
      <c r="B138" s="29" t="s">
        <v>310</v>
      </c>
      <c r="C138" s="29" t="s">
        <v>307</v>
      </c>
      <c r="D138" s="31" t="s">
        <v>311</v>
      </c>
      <c r="E138" s="32">
        <f t="shared" si="57"/>
        <v>341200</v>
      </c>
      <c r="F138" s="32">
        <v>341200.0</v>
      </c>
      <c r="G138" s="32">
        <v>250000.0</v>
      </c>
      <c r="H138" s="32">
        <v>27500.0</v>
      </c>
      <c r="I138" s="32">
        <v>0.0</v>
      </c>
      <c r="J138" s="32">
        <f t="shared" si="66"/>
        <v>0</v>
      </c>
      <c r="K138" s="32">
        <v>0.0</v>
      </c>
      <c r="L138" s="32">
        <v>0.0</v>
      </c>
      <c r="M138" s="32">
        <v>0.0</v>
      </c>
      <c r="N138" s="32">
        <v>0.0</v>
      </c>
      <c r="O138" s="32">
        <v>0.0</v>
      </c>
      <c r="P138" s="28">
        <f t="shared" ref="P138:P145" si="70">J138+E138</f>
        <v>341200</v>
      </c>
      <c r="Q138" s="12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ht="39.0" customHeight="1">
      <c r="A139" s="29" t="s">
        <v>312</v>
      </c>
      <c r="B139" s="29" t="s">
        <v>313</v>
      </c>
      <c r="C139" s="29" t="s">
        <v>314</v>
      </c>
      <c r="D139" s="31" t="s">
        <v>315</v>
      </c>
      <c r="E139" s="32">
        <f t="shared" si="57"/>
        <v>6590714</v>
      </c>
      <c r="F139" s="32">
        <v>6590714.0</v>
      </c>
      <c r="G139" s="32">
        <v>4530000.0</v>
      </c>
      <c r="H139" s="32">
        <v>584500.0</v>
      </c>
      <c r="I139" s="32">
        <v>0.0</v>
      </c>
      <c r="J139" s="32">
        <f t="shared" si="66"/>
        <v>174286</v>
      </c>
      <c r="K139" s="32">
        <v>174286.0</v>
      </c>
      <c r="L139" s="32">
        <v>0.0</v>
      </c>
      <c r="M139" s="32">
        <v>0.0</v>
      </c>
      <c r="N139" s="32">
        <v>0.0</v>
      </c>
      <c r="O139" s="32">
        <v>174286.0</v>
      </c>
      <c r="P139" s="28">
        <f t="shared" si="70"/>
        <v>6765000</v>
      </c>
      <c r="Q139" s="12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ht="25.5" customHeight="1">
      <c r="A140" s="29" t="s">
        <v>316</v>
      </c>
      <c r="B140" s="29" t="s">
        <v>317</v>
      </c>
      <c r="C140" s="29" t="s">
        <v>318</v>
      </c>
      <c r="D140" s="31" t="s">
        <v>319</v>
      </c>
      <c r="E140" s="32">
        <f t="shared" si="57"/>
        <v>1200500</v>
      </c>
      <c r="F140" s="32">
        <v>1200500.0</v>
      </c>
      <c r="G140" s="32">
        <v>810000.0</v>
      </c>
      <c r="H140" s="32">
        <v>31200.0</v>
      </c>
      <c r="I140" s="32">
        <v>0.0</v>
      </c>
      <c r="J140" s="32">
        <f t="shared" si="66"/>
        <v>0</v>
      </c>
      <c r="K140" s="32">
        <v>0.0</v>
      </c>
      <c r="L140" s="32">
        <v>0.0</v>
      </c>
      <c r="M140" s="32">
        <v>0.0</v>
      </c>
      <c r="N140" s="32">
        <v>0.0</v>
      </c>
      <c r="O140" s="32">
        <v>0.0</v>
      </c>
      <c r="P140" s="28">
        <f t="shared" si="70"/>
        <v>1200500</v>
      </c>
      <c r="Q140" s="12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ht="12.75" customHeight="1">
      <c r="A141" s="29" t="s">
        <v>320</v>
      </c>
      <c r="B141" s="29" t="s">
        <v>321</v>
      </c>
      <c r="C141" s="29" t="s">
        <v>318</v>
      </c>
      <c r="D141" s="31" t="s">
        <v>322</v>
      </c>
      <c r="E141" s="32">
        <f t="shared" si="57"/>
        <v>55000</v>
      </c>
      <c r="F141" s="32">
        <v>55000.0</v>
      </c>
      <c r="G141" s="32">
        <v>0.0</v>
      </c>
      <c r="H141" s="32">
        <v>0.0</v>
      </c>
      <c r="I141" s="32">
        <v>0.0</v>
      </c>
      <c r="J141" s="32">
        <f t="shared" si="66"/>
        <v>0</v>
      </c>
      <c r="K141" s="32">
        <v>0.0</v>
      </c>
      <c r="L141" s="32">
        <v>0.0</v>
      </c>
      <c r="M141" s="32">
        <v>0.0</v>
      </c>
      <c r="N141" s="32">
        <v>0.0</v>
      </c>
      <c r="O141" s="32">
        <v>0.0</v>
      </c>
      <c r="P141" s="28">
        <f t="shared" si="70"/>
        <v>55000</v>
      </c>
      <c r="Q141" s="12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ht="12.75" customHeight="1">
      <c r="A142" s="24"/>
      <c r="B142" s="24" t="s">
        <v>188</v>
      </c>
      <c r="C142" s="24"/>
      <c r="D142" s="26" t="s">
        <v>189</v>
      </c>
      <c r="E142" s="27">
        <f t="shared" si="57"/>
        <v>204563.71</v>
      </c>
      <c r="F142" s="27">
        <f>F143+F144</f>
        <v>204563.71</v>
      </c>
      <c r="G142" s="27">
        <f>G144</f>
        <v>85707.54</v>
      </c>
      <c r="H142" s="27">
        <f t="shared" ref="H142:I142" si="71">H143</f>
        <v>0</v>
      </c>
      <c r="I142" s="27">
        <f t="shared" si="71"/>
        <v>0</v>
      </c>
      <c r="J142" s="27">
        <f t="shared" si="66"/>
        <v>0</v>
      </c>
      <c r="K142" s="27">
        <f t="shared" ref="K142:O142" si="72">K143</f>
        <v>0</v>
      </c>
      <c r="L142" s="27">
        <f t="shared" si="72"/>
        <v>0</v>
      </c>
      <c r="M142" s="27">
        <f t="shared" si="72"/>
        <v>0</v>
      </c>
      <c r="N142" s="27">
        <f t="shared" si="72"/>
        <v>0</v>
      </c>
      <c r="O142" s="27">
        <f t="shared" si="72"/>
        <v>0</v>
      </c>
      <c r="P142" s="28">
        <f t="shared" si="70"/>
        <v>204563.71</v>
      </c>
      <c r="Q142" s="12"/>
      <c r="R142" s="5"/>
      <c r="S142" s="5"/>
      <c r="T142" s="5"/>
      <c r="U142" s="5"/>
      <c r="V142" s="5"/>
      <c r="W142" s="5"/>
      <c r="X142" s="5"/>
      <c r="Y142" s="5"/>
      <c r="Z142" s="5"/>
      <c r="AA142" s="5"/>
    </row>
    <row r="143" ht="25.5" customHeight="1">
      <c r="A143" s="29" t="s">
        <v>323</v>
      </c>
      <c r="B143" s="29" t="s">
        <v>324</v>
      </c>
      <c r="C143" s="29" t="s">
        <v>192</v>
      </c>
      <c r="D143" s="31" t="s">
        <v>325</v>
      </c>
      <c r="E143" s="32">
        <f t="shared" si="57"/>
        <v>100000</v>
      </c>
      <c r="F143" s="32">
        <v>100000.0</v>
      </c>
      <c r="G143" s="32">
        <v>0.0</v>
      </c>
      <c r="H143" s="32">
        <v>0.0</v>
      </c>
      <c r="I143" s="32">
        <v>0.0</v>
      </c>
      <c r="J143" s="32">
        <f t="shared" si="66"/>
        <v>0</v>
      </c>
      <c r="K143" s="32">
        <v>0.0</v>
      </c>
      <c r="L143" s="32">
        <v>0.0</v>
      </c>
      <c r="M143" s="32">
        <v>0.0</v>
      </c>
      <c r="N143" s="32">
        <v>0.0</v>
      </c>
      <c r="O143" s="32">
        <v>0.0</v>
      </c>
      <c r="P143" s="28">
        <f t="shared" si="70"/>
        <v>100000</v>
      </c>
      <c r="Q143" s="12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ht="39.0" customHeight="1">
      <c r="A144" s="29" t="s">
        <v>326</v>
      </c>
      <c r="B144" s="29" t="s">
        <v>327</v>
      </c>
      <c r="C144" s="29" t="s">
        <v>192</v>
      </c>
      <c r="D144" s="31" t="s">
        <v>328</v>
      </c>
      <c r="E144" s="32">
        <f t="shared" si="57"/>
        <v>104563.71</v>
      </c>
      <c r="F144" s="32">
        <v>104563.71</v>
      </c>
      <c r="G144" s="32">
        <v>85707.54</v>
      </c>
      <c r="H144" s="32">
        <v>0.0</v>
      </c>
      <c r="I144" s="32">
        <v>0.0</v>
      </c>
      <c r="J144" s="32">
        <f t="shared" si="66"/>
        <v>0</v>
      </c>
      <c r="K144" s="32">
        <v>0.0</v>
      </c>
      <c r="L144" s="32">
        <v>0.0</v>
      </c>
      <c r="M144" s="32">
        <v>0.0</v>
      </c>
      <c r="N144" s="32">
        <v>0.0</v>
      </c>
      <c r="O144" s="32">
        <v>0.0</v>
      </c>
      <c r="P144" s="28">
        <f t="shared" si="70"/>
        <v>104563.71</v>
      </c>
      <c r="Q144" s="12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ht="12.75" customHeight="1">
      <c r="A145" s="24"/>
      <c r="B145" s="24" t="s">
        <v>85</v>
      </c>
      <c r="C145" s="24"/>
      <c r="D145" s="26" t="s">
        <v>86</v>
      </c>
      <c r="E145" s="27">
        <f t="shared" si="57"/>
        <v>516000</v>
      </c>
      <c r="F145" s="27">
        <f>F146+F147</f>
        <v>516000</v>
      </c>
      <c r="G145" s="27">
        <f t="shared" ref="G145:I145" si="73">G146</f>
        <v>0</v>
      </c>
      <c r="H145" s="27">
        <f t="shared" si="73"/>
        <v>0</v>
      </c>
      <c r="I145" s="27">
        <f t="shared" si="73"/>
        <v>0</v>
      </c>
      <c r="J145" s="27">
        <v>0.0</v>
      </c>
      <c r="K145" s="52">
        <v>0.0</v>
      </c>
      <c r="L145" s="52">
        <v>0.0</v>
      </c>
      <c r="M145" s="27">
        <f>O145+R145</f>
        <v>0</v>
      </c>
      <c r="N145" s="27">
        <v>0.0</v>
      </c>
      <c r="O145" s="27">
        <f>Q145+T145</f>
        <v>0</v>
      </c>
      <c r="P145" s="28">
        <f t="shared" si="70"/>
        <v>516000</v>
      </c>
      <c r="Q145" s="12"/>
      <c r="R145" s="5"/>
      <c r="S145" s="5"/>
      <c r="T145" s="5"/>
      <c r="U145" s="5"/>
      <c r="V145" s="5"/>
      <c r="W145" s="5"/>
      <c r="X145" s="5"/>
      <c r="Y145" s="5"/>
      <c r="Z145" s="5"/>
      <c r="AA145" s="5"/>
    </row>
    <row r="146" ht="25.5" customHeight="1">
      <c r="A146" s="29" t="s">
        <v>329</v>
      </c>
      <c r="B146" s="29" t="s">
        <v>330</v>
      </c>
      <c r="C146" s="29" t="s">
        <v>180</v>
      </c>
      <c r="D146" s="31" t="s">
        <v>331</v>
      </c>
      <c r="E146" s="32">
        <f t="shared" si="57"/>
        <v>516000</v>
      </c>
      <c r="F146" s="32">
        <v>516000.0</v>
      </c>
      <c r="G146" s="32">
        <v>0.0</v>
      </c>
      <c r="H146" s="32">
        <v>0.0</v>
      </c>
      <c r="I146" s="32">
        <v>0.0</v>
      </c>
      <c r="J146" s="32">
        <f t="shared" ref="J146:J147" si="74">L146+O146</f>
        <v>0</v>
      </c>
      <c r="K146" s="32">
        <v>0.0</v>
      </c>
      <c r="L146" s="32">
        <v>0.0</v>
      </c>
      <c r="M146" s="32">
        <v>0.0</v>
      </c>
      <c r="N146" s="32">
        <v>0.0</v>
      </c>
      <c r="O146" s="32">
        <v>0.0</v>
      </c>
      <c r="P146" s="28">
        <f t="shared" ref="P146:P147" si="75">E146+J146</f>
        <v>516000</v>
      </c>
      <c r="Q146" s="12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ht="25.5" hidden="1" customHeight="1">
      <c r="A147" s="29" t="s">
        <v>332</v>
      </c>
      <c r="B147" s="29" t="s">
        <v>333</v>
      </c>
      <c r="C147" s="29" t="s">
        <v>334</v>
      </c>
      <c r="D147" s="31" t="s">
        <v>335</v>
      </c>
      <c r="E147" s="32">
        <f t="shared" si="57"/>
        <v>0</v>
      </c>
      <c r="F147" s="32">
        <v>0.0</v>
      </c>
      <c r="G147" s="32">
        <v>0.0</v>
      </c>
      <c r="H147" s="32">
        <v>0.0</v>
      </c>
      <c r="I147" s="32">
        <v>0.0</v>
      </c>
      <c r="J147" s="32">
        <f t="shared" si="74"/>
        <v>0</v>
      </c>
      <c r="K147" s="32">
        <v>0.0</v>
      </c>
      <c r="L147" s="32">
        <v>0.0</v>
      </c>
      <c r="M147" s="32">
        <v>0.0</v>
      </c>
      <c r="N147" s="32">
        <v>0.0</v>
      </c>
      <c r="O147" s="32">
        <v>0.0</v>
      </c>
      <c r="P147" s="38">
        <f t="shared" si="75"/>
        <v>0</v>
      </c>
      <c r="Q147" s="12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ht="52.5" customHeight="1">
      <c r="A148" s="24" t="s">
        <v>336</v>
      </c>
      <c r="B148" s="24"/>
      <c r="C148" s="24"/>
      <c r="D148" s="26" t="s">
        <v>337</v>
      </c>
      <c r="E148" s="27">
        <f t="shared" si="57"/>
        <v>18935522.24</v>
      </c>
      <c r="F148" s="27">
        <f t="shared" ref="F148:O148" si="76">F149</f>
        <v>614490</v>
      </c>
      <c r="G148" s="27">
        <f t="shared" si="76"/>
        <v>0</v>
      </c>
      <c r="H148" s="27">
        <f t="shared" si="76"/>
        <v>0</v>
      </c>
      <c r="I148" s="27">
        <f t="shared" si="76"/>
        <v>18321032.24</v>
      </c>
      <c r="J148" s="27">
        <f t="shared" si="76"/>
        <v>87532406.62</v>
      </c>
      <c r="K148" s="27">
        <f t="shared" si="76"/>
        <v>87097306.62</v>
      </c>
      <c r="L148" s="27">
        <f t="shared" si="76"/>
        <v>435100</v>
      </c>
      <c r="M148" s="27">
        <f t="shared" si="76"/>
        <v>0</v>
      </c>
      <c r="N148" s="27">
        <f t="shared" si="76"/>
        <v>0</v>
      </c>
      <c r="O148" s="27">
        <f t="shared" si="76"/>
        <v>87097306.62</v>
      </c>
      <c r="P148" s="28">
        <f t="shared" ref="P148:P152" si="79">J148+E148</f>
        <v>106467928.9</v>
      </c>
      <c r="Q148" s="12"/>
      <c r="R148" s="5"/>
      <c r="S148" s="5"/>
      <c r="T148" s="5"/>
      <c r="U148" s="5"/>
      <c r="V148" s="5"/>
      <c r="W148" s="5"/>
      <c r="X148" s="5"/>
      <c r="Y148" s="5"/>
      <c r="Z148" s="5"/>
      <c r="AA148" s="5"/>
    </row>
    <row r="149" ht="52.5" customHeight="1">
      <c r="A149" s="24" t="s">
        <v>338</v>
      </c>
      <c r="B149" s="24"/>
      <c r="C149" s="24"/>
      <c r="D149" s="26" t="s">
        <v>339</v>
      </c>
      <c r="E149" s="27">
        <f t="shared" si="57"/>
        <v>18935522.24</v>
      </c>
      <c r="F149" s="27">
        <f>F156+F163+F152</f>
        <v>614490</v>
      </c>
      <c r="G149" s="27">
        <f t="shared" ref="G149:I149" si="77">G156+G163</f>
        <v>0</v>
      </c>
      <c r="H149" s="27">
        <f t="shared" si="77"/>
        <v>0</v>
      </c>
      <c r="I149" s="27">
        <f t="shared" si="77"/>
        <v>18321032.24</v>
      </c>
      <c r="J149" s="27">
        <f t="shared" ref="J149:O149" si="78">J156+J163+J186+J152+J150+J153</f>
        <v>87532406.62</v>
      </c>
      <c r="K149" s="27">
        <f t="shared" si="78"/>
        <v>87097306.62</v>
      </c>
      <c r="L149" s="27">
        <f t="shared" si="78"/>
        <v>435100</v>
      </c>
      <c r="M149" s="27">
        <f t="shared" si="78"/>
        <v>0</v>
      </c>
      <c r="N149" s="27">
        <f t="shared" si="78"/>
        <v>0</v>
      </c>
      <c r="O149" s="27">
        <f t="shared" si="78"/>
        <v>87097306.62</v>
      </c>
      <c r="P149" s="28">
        <f t="shared" si="79"/>
        <v>106467928.9</v>
      </c>
      <c r="Q149" s="12"/>
      <c r="R149" s="5"/>
      <c r="S149" s="5"/>
      <c r="T149" s="5"/>
      <c r="U149" s="5"/>
      <c r="V149" s="5"/>
      <c r="W149" s="5"/>
      <c r="X149" s="5"/>
      <c r="Y149" s="5"/>
      <c r="Z149" s="5"/>
      <c r="AA149" s="5"/>
    </row>
    <row r="150" ht="12.75" customHeight="1">
      <c r="A150" s="24"/>
      <c r="B150" s="24" t="s">
        <v>298</v>
      </c>
      <c r="C150" s="24"/>
      <c r="D150" s="26" t="s">
        <v>119</v>
      </c>
      <c r="E150" s="27">
        <f t="shared" ref="E150:H150" si="80">E151</f>
        <v>0</v>
      </c>
      <c r="F150" s="27">
        <f t="shared" si="80"/>
        <v>0</v>
      </c>
      <c r="G150" s="27">
        <f t="shared" si="80"/>
        <v>0</v>
      </c>
      <c r="H150" s="27">
        <f t="shared" si="80"/>
        <v>0</v>
      </c>
      <c r="I150" s="27">
        <v>0.0</v>
      </c>
      <c r="J150" s="27">
        <f t="shared" ref="J150:O150" si="81">J151</f>
        <v>1858389.41</v>
      </c>
      <c r="K150" s="27">
        <f t="shared" si="81"/>
        <v>1858389.41</v>
      </c>
      <c r="L150" s="27">
        <f t="shared" si="81"/>
        <v>0</v>
      </c>
      <c r="M150" s="27">
        <f t="shared" si="81"/>
        <v>0</v>
      </c>
      <c r="N150" s="27">
        <f t="shared" si="81"/>
        <v>0</v>
      </c>
      <c r="O150" s="27">
        <f t="shared" si="81"/>
        <v>1858389.41</v>
      </c>
      <c r="P150" s="28">
        <f t="shared" si="79"/>
        <v>1858389.41</v>
      </c>
      <c r="Q150" s="12"/>
      <c r="R150" s="5"/>
      <c r="S150" s="5"/>
      <c r="T150" s="5"/>
      <c r="U150" s="5"/>
      <c r="V150" s="5"/>
      <c r="W150" s="5"/>
      <c r="X150" s="5"/>
      <c r="Y150" s="5"/>
      <c r="Z150" s="5"/>
      <c r="AA150" s="5"/>
    </row>
    <row r="151" ht="39.0" customHeight="1">
      <c r="A151" s="29" t="s">
        <v>340</v>
      </c>
      <c r="B151" s="29" t="s">
        <v>125</v>
      </c>
      <c r="C151" s="29" t="s">
        <v>126</v>
      </c>
      <c r="D151" s="31" t="s">
        <v>127</v>
      </c>
      <c r="E151" s="32">
        <v>0.0</v>
      </c>
      <c r="F151" s="32">
        <v>0.0</v>
      </c>
      <c r="G151" s="32">
        <v>0.0</v>
      </c>
      <c r="H151" s="32">
        <v>0.0</v>
      </c>
      <c r="I151" s="32">
        <v>0.0</v>
      </c>
      <c r="J151" s="32">
        <f>K151+L151</f>
        <v>1858389.41</v>
      </c>
      <c r="K151" s="32">
        <v>1858389.41</v>
      </c>
      <c r="L151" s="32">
        <v>0.0</v>
      </c>
      <c r="M151" s="32">
        <v>0.0</v>
      </c>
      <c r="N151" s="32">
        <v>0.0</v>
      </c>
      <c r="O151" s="32">
        <v>1858389.41</v>
      </c>
      <c r="P151" s="28">
        <f t="shared" si="79"/>
        <v>1858389.41</v>
      </c>
      <c r="Q151" s="12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ht="25.5" customHeight="1">
      <c r="A152" s="24"/>
      <c r="B152" s="24" t="s">
        <v>66</v>
      </c>
      <c r="C152" s="24"/>
      <c r="D152" s="26" t="s">
        <v>67</v>
      </c>
      <c r="E152" s="27">
        <f>F152+I152</f>
        <v>50000</v>
      </c>
      <c r="F152" s="27">
        <f t="shared" ref="F152:O152" si="82">F155</f>
        <v>50000</v>
      </c>
      <c r="G152" s="27">
        <f t="shared" si="82"/>
        <v>0</v>
      </c>
      <c r="H152" s="27">
        <f t="shared" si="82"/>
        <v>0</v>
      </c>
      <c r="I152" s="27">
        <f t="shared" si="82"/>
        <v>0</v>
      </c>
      <c r="J152" s="27">
        <f t="shared" si="82"/>
        <v>0</v>
      </c>
      <c r="K152" s="27">
        <f t="shared" si="82"/>
        <v>0</v>
      </c>
      <c r="L152" s="27">
        <f t="shared" si="82"/>
        <v>0</v>
      </c>
      <c r="M152" s="27">
        <f t="shared" si="82"/>
        <v>0</v>
      </c>
      <c r="N152" s="27">
        <f t="shared" si="82"/>
        <v>0</v>
      </c>
      <c r="O152" s="27">
        <f t="shared" si="82"/>
        <v>0</v>
      </c>
      <c r="P152" s="28">
        <f t="shared" si="79"/>
        <v>50000</v>
      </c>
      <c r="Q152" s="12"/>
      <c r="R152" s="5"/>
      <c r="S152" s="5"/>
      <c r="T152" s="5"/>
      <c r="U152" s="5"/>
      <c r="V152" s="5"/>
      <c r="W152" s="5"/>
      <c r="X152" s="5"/>
      <c r="Y152" s="5"/>
      <c r="Z152" s="5"/>
      <c r="AA152" s="5"/>
    </row>
    <row r="153" ht="12.75" customHeight="1">
      <c r="A153" s="24"/>
      <c r="B153" s="24" t="s">
        <v>303</v>
      </c>
      <c r="C153" s="24"/>
      <c r="D153" s="26" t="s">
        <v>304</v>
      </c>
      <c r="E153" s="27">
        <v>0.0</v>
      </c>
      <c r="F153" s="27">
        <v>0.0</v>
      </c>
      <c r="G153" s="27">
        <v>0.0</v>
      </c>
      <c r="H153" s="27">
        <v>0.0</v>
      </c>
      <c r="I153" s="27">
        <v>0.0</v>
      </c>
      <c r="J153" s="27">
        <f t="shared" ref="J153:P153" si="83">J154</f>
        <v>80000</v>
      </c>
      <c r="K153" s="27">
        <f t="shared" si="83"/>
        <v>80000</v>
      </c>
      <c r="L153" s="27">
        <f t="shared" si="83"/>
        <v>0</v>
      </c>
      <c r="M153" s="27">
        <f t="shared" si="83"/>
        <v>0</v>
      </c>
      <c r="N153" s="27">
        <f t="shared" si="83"/>
        <v>0</v>
      </c>
      <c r="O153" s="27">
        <f t="shared" si="83"/>
        <v>80000</v>
      </c>
      <c r="P153" s="28">
        <f t="shared" si="83"/>
        <v>80000</v>
      </c>
      <c r="Q153" s="12"/>
      <c r="R153" s="5"/>
      <c r="S153" s="5"/>
      <c r="T153" s="5"/>
      <c r="U153" s="5"/>
      <c r="V153" s="5"/>
      <c r="W153" s="5"/>
      <c r="X153" s="5"/>
      <c r="Y153" s="5"/>
      <c r="Z153" s="5"/>
      <c r="AA153" s="5"/>
    </row>
    <row r="154" ht="39.0" customHeight="1">
      <c r="A154" s="29" t="s">
        <v>341</v>
      </c>
      <c r="B154" s="29" t="s">
        <v>313</v>
      </c>
      <c r="C154" s="29" t="s">
        <v>314</v>
      </c>
      <c r="D154" s="31" t="s">
        <v>315</v>
      </c>
      <c r="E154" s="32">
        <v>0.0</v>
      </c>
      <c r="F154" s="32">
        <v>0.0</v>
      </c>
      <c r="G154" s="32">
        <v>0.0</v>
      </c>
      <c r="H154" s="32">
        <v>0.0</v>
      </c>
      <c r="I154" s="32">
        <v>0.0</v>
      </c>
      <c r="J154" s="32">
        <f>K154+L154</f>
        <v>80000</v>
      </c>
      <c r="K154" s="32">
        <v>80000.0</v>
      </c>
      <c r="L154" s="32">
        <v>0.0</v>
      </c>
      <c r="M154" s="32">
        <v>0.0</v>
      </c>
      <c r="N154" s="32">
        <v>0.0</v>
      </c>
      <c r="O154" s="32">
        <v>80000.0</v>
      </c>
      <c r="P154" s="38">
        <f>O154</f>
        <v>80000</v>
      </c>
      <c r="Q154" s="12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ht="29.25" customHeight="1">
      <c r="A155" s="29" t="s">
        <v>342</v>
      </c>
      <c r="B155" s="29" t="s">
        <v>69</v>
      </c>
      <c r="C155" s="37">
        <v>1050.0</v>
      </c>
      <c r="D155" s="31" t="s">
        <v>70</v>
      </c>
      <c r="E155" s="32">
        <f t="shared" ref="E155:E188" si="84">F155+I155</f>
        <v>50000</v>
      </c>
      <c r="F155" s="32">
        <v>50000.0</v>
      </c>
      <c r="G155" s="32">
        <v>0.0</v>
      </c>
      <c r="H155" s="32">
        <v>0.0</v>
      </c>
      <c r="I155" s="32">
        <v>0.0</v>
      </c>
      <c r="J155" s="32">
        <f t="shared" ref="J155:J162" si="86">L155+O155</f>
        <v>0</v>
      </c>
      <c r="K155" s="32">
        <v>0.0</v>
      </c>
      <c r="L155" s="32">
        <v>0.0</v>
      </c>
      <c r="M155" s="32">
        <v>0.0</v>
      </c>
      <c r="N155" s="32">
        <v>0.0</v>
      </c>
      <c r="O155" s="32">
        <v>0.0</v>
      </c>
      <c r="P155" s="28">
        <f t="shared" ref="P155:P196" si="88">J155+E155</f>
        <v>50000</v>
      </c>
      <c r="Q155" s="12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ht="25.5" customHeight="1">
      <c r="A156" s="24"/>
      <c r="B156" s="24" t="s">
        <v>57</v>
      </c>
      <c r="C156" s="24"/>
      <c r="D156" s="26" t="s">
        <v>58</v>
      </c>
      <c r="E156" s="27">
        <f t="shared" si="84"/>
        <v>12302969</v>
      </c>
      <c r="F156" s="27">
        <f>F157+F158+F162+F159+F160</f>
        <v>534490</v>
      </c>
      <c r="G156" s="27">
        <f t="shared" ref="G156:H156" si="85">G157+G158</f>
        <v>0</v>
      </c>
      <c r="H156" s="27">
        <f t="shared" si="85"/>
        <v>0</v>
      </c>
      <c r="I156" s="27">
        <f>I157+I158+I162++I160+I161</f>
        <v>11768479</v>
      </c>
      <c r="J156" s="27">
        <f t="shared" si="86"/>
        <v>2201023.8</v>
      </c>
      <c r="K156" s="27">
        <f>K158+K161</f>
        <v>2201023.8</v>
      </c>
      <c r="L156" s="27">
        <f t="shared" ref="L156:N156" si="87">L157+L158+L159+L162</f>
        <v>0</v>
      </c>
      <c r="M156" s="27">
        <f t="shared" si="87"/>
        <v>0</v>
      </c>
      <c r="N156" s="27">
        <f t="shared" si="87"/>
        <v>0</v>
      </c>
      <c r="O156" s="27">
        <f>O161+O158</f>
        <v>2201023.8</v>
      </c>
      <c r="P156" s="28">
        <f t="shared" si="88"/>
        <v>14503992.8</v>
      </c>
      <c r="Q156" s="12"/>
      <c r="R156" s="5"/>
      <c r="S156" s="5"/>
      <c r="T156" s="5"/>
      <c r="U156" s="5"/>
      <c r="V156" s="5"/>
      <c r="W156" s="5"/>
      <c r="X156" s="5"/>
      <c r="Y156" s="5"/>
      <c r="Z156" s="5"/>
      <c r="AA156" s="5"/>
    </row>
    <row r="157" ht="25.5" customHeight="1">
      <c r="A157" s="29" t="s">
        <v>343</v>
      </c>
      <c r="B157" s="29" t="s">
        <v>344</v>
      </c>
      <c r="C157" s="29" t="s">
        <v>61</v>
      </c>
      <c r="D157" s="31" t="s">
        <v>345</v>
      </c>
      <c r="E157" s="32">
        <f t="shared" si="84"/>
        <v>1211400</v>
      </c>
      <c r="F157" s="32">
        <v>0.0</v>
      </c>
      <c r="G157" s="32">
        <v>0.0</v>
      </c>
      <c r="H157" s="32">
        <v>0.0</v>
      </c>
      <c r="I157" s="32">
        <v>1211400.0</v>
      </c>
      <c r="J157" s="32">
        <f t="shared" si="86"/>
        <v>0</v>
      </c>
      <c r="K157" s="32">
        <v>0.0</v>
      </c>
      <c r="L157" s="32">
        <v>0.0</v>
      </c>
      <c r="M157" s="32">
        <v>0.0</v>
      </c>
      <c r="N157" s="32">
        <v>0.0</v>
      </c>
      <c r="O157" s="32">
        <v>0.0</v>
      </c>
      <c r="P157" s="28">
        <f t="shared" si="88"/>
        <v>1211400</v>
      </c>
      <c r="Q157" s="12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ht="12.75" customHeight="1">
      <c r="A158" s="53" t="s">
        <v>346</v>
      </c>
      <c r="B158" s="53" t="s">
        <v>347</v>
      </c>
      <c r="C158" s="53" t="s">
        <v>61</v>
      </c>
      <c r="D158" s="54" t="s">
        <v>348</v>
      </c>
      <c r="E158" s="55">
        <f t="shared" si="84"/>
        <v>9499500</v>
      </c>
      <c r="F158" s="55">
        <v>0.0</v>
      </c>
      <c r="G158" s="55">
        <v>0.0</v>
      </c>
      <c r="H158" s="55">
        <v>0.0</v>
      </c>
      <c r="I158" s="55">
        <v>9499500.0</v>
      </c>
      <c r="J158" s="55">
        <f t="shared" si="86"/>
        <v>350000</v>
      </c>
      <c r="K158" s="55">
        <v>350000.0</v>
      </c>
      <c r="L158" s="55">
        <v>0.0</v>
      </c>
      <c r="M158" s="55">
        <v>0.0</v>
      </c>
      <c r="N158" s="55">
        <v>0.0</v>
      </c>
      <c r="O158" s="55">
        <v>350000.0</v>
      </c>
      <c r="P158" s="56">
        <f t="shared" si="88"/>
        <v>9849500</v>
      </c>
      <c r="Q158" s="12"/>
      <c r="R158" s="57"/>
      <c r="S158" s="57"/>
      <c r="T158" s="57"/>
      <c r="U158" s="57"/>
      <c r="V158" s="57"/>
      <c r="W158" s="57"/>
      <c r="X158" s="57"/>
      <c r="Y158" s="57"/>
      <c r="Z158" s="57"/>
      <c r="AA158" s="57"/>
    </row>
    <row r="159" ht="12.75" hidden="1" customHeight="1">
      <c r="A159" s="29" t="s">
        <v>349</v>
      </c>
      <c r="B159" s="29" t="s">
        <v>60</v>
      </c>
      <c r="C159" s="29" t="s">
        <v>61</v>
      </c>
      <c r="D159" s="31" t="s">
        <v>62</v>
      </c>
      <c r="E159" s="55">
        <f t="shared" si="84"/>
        <v>0</v>
      </c>
      <c r="F159" s="32">
        <v>0.0</v>
      </c>
      <c r="G159" s="32">
        <v>0.0</v>
      </c>
      <c r="H159" s="32">
        <v>0.0</v>
      </c>
      <c r="I159" s="32">
        <v>0.0</v>
      </c>
      <c r="J159" s="55">
        <f t="shared" si="86"/>
        <v>0</v>
      </c>
      <c r="K159" s="32">
        <v>0.0</v>
      </c>
      <c r="L159" s="32">
        <v>0.0</v>
      </c>
      <c r="M159" s="32">
        <v>0.0</v>
      </c>
      <c r="N159" s="32">
        <v>0.0</v>
      </c>
      <c r="O159" s="32">
        <v>0.0</v>
      </c>
      <c r="P159" s="56">
        <f t="shared" si="88"/>
        <v>0</v>
      </c>
      <c r="Q159" s="12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ht="90.75" hidden="1" customHeight="1">
      <c r="A160" s="29" t="s">
        <v>350</v>
      </c>
      <c r="B160" s="29" t="s">
        <v>351</v>
      </c>
      <c r="C160" s="29" t="s">
        <v>352</v>
      </c>
      <c r="D160" s="31" t="s">
        <v>353</v>
      </c>
      <c r="E160" s="55">
        <f t="shared" si="84"/>
        <v>0</v>
      </c>
      <c r="F160" s="32">
        <v>0.0</v>
      </c>
      <c r="G160" s="32">
        <v>0.0</v>
      </c>
      <c r="H160" s="32">
        <v>0.0</v>
      </c>
      <c r="I160" s="32">
        <v>0.0</v>
      </c>
      <c r="J160" s="55">
        <f t="shared" si="86"/>
        <v>0</v>
      </c>
      <c r="K160" s="32">
        <v>0.0</v>
      </c>
      <c r="L160" s="32">
        <v>0.0</v>
      </c>
      <c r="M160" s="32">
        <v>0.0</v>
      </c>
      <c r="N160" s="32">
        <v>0.0</v>
      </c>
      <c r="O160" s="32">
        <v>0.0</v>
      </c>
      <c r="P160" s="56">
        <f t="shared" si="88"/>
        <v>0</v>
      </c>
      <c r="Q160" s="12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ht="12.75" customHeight="1">
      <c r="A161" s="29" t="s">
        <v>349</v>
      </c>
      <c r="B161" s="29" t="s">
        <v>60</v>
      </c>
      <c r="C161" s="29" t="s">
        <v>61</v>
      </c>
      <c r="D161" s="31" t="s">
        <v>62</v>
      </c>
      <c r="E161" s="55">
        <f t="shared" si="84"/>
        <v>407579</v>
      </c>
      <c r="F161" s="32">
        <v>0.0</v>
      </c>
      <c r="G161" s="32">
        <v>0.0</v>
      </c>
      <c r="H161" s="32">
        <v>0.0</v>
      </c>
      <c r="I161" s="32">
        <v>407579.0</v>
      </c>
      <c r="J161" s="55">
        <f t="shared" si="86"/>
        <v>1851023.8</v>
      </c>
      <c r="K161" s="32">
        <v>1851023.8</v>
      </c>
      <c r="L161" s="32">
        <v>0.0</v>
      </c>
      <c r="M161" s="32">
        <v>0.0</v>
      </c>
      <c r="N161" s="32">
        <v>0.0</v>
      </c>
      <c r="O161" s="32">
        <v>1851023.8</v>
      </c>
      <c r="P161" s="56">
        <f t="shared" si="88"/>
        <v>2258602.8</v>
      </c>
      <c r="Q161" s="12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ht="25.5" customHeight="1">
      <c r="A162" s="53" t="s">
        <v>354</v>
      </c>
      <c r="B162" s="53" t="s">
        <v>355</v>
      </c>
      <c r="C162" s="53" t="s">
        <v>352</v>
      </c>
      <c r="D162" s="54" t="s">
        <v>356</v>
      </c>
      <c r="E162" s="55">
        <f t="shared" si="84"/>
        <v>1184490</v>
      </c>
      <c r="F162" s="55">
        <v>534490.0</v>
      </c>
      <c r="G162" s="55">
        <v>0.0</v>
      </c>
      <c r="H162" s="55">
        <v>0.0</v>
      </c>
      <c r="I162" s="55">
        <v>650000.0</v>
      </c>
      <c r="J162" s="55">
        <f t="shared" si="86"/>
        <v>0</v>
      </c>
      <c r="K162" s="55">
        <v>0.0</v>
      </c>
      <c r="L162" s="55">
        <v>0.0</v>
      </c>
      <c r="M162" s="55">
        <v>0.0</v>
      </c>
      <c r="N162" s="55">
        <v>0.0</v>
      </c>
      <c r="O162" s="55">
        <v>0.0</v>
      </c>
      <c r="P162" s="56">
        <f t="shared" si="88"/>
        <v>1184490</v>
      </c>
      <c r="Q162" s="12"/>
      <c r="R162" s="57"/>
      <c r="S162" s="57"/>
      <c r="T162" s="57"/>
      <c r="U162" s="57"/>
      <c r="V162" s="57"/>
      <c r="W162" s="57"/>
      <c r="X162" s="57"/>
      <c r="Y162" s="57"/>
      <c r="Z162" s="57"/>
      <c r="AA162" s="57"/>
    </row>
    <row r="163" ht="12.75" customHeight="1">
      <c r="A163" s="24"/>
      <c r="B163" s="24" t="s">
        <v>71</v>
      </c>
      <c r="C163" s="24"/>
      <c r="D163" s="26" t="s">
        <v>72</v>
      </c>
      <c r="E163" s="27">
        <f t="shared" si="84"/>
        <v>6582553.24</v>
      </c>
      <c r="F163" s="27">
        <f>F181+F164+F165+F168+F172+F173+F185</f>
        <v>30000</v>
      </c>
      <c r="G163" s="27">
        <f t="shared" ref="G163:H163" si="89">G181+G164+G165+G168+G172+G173</f>
        <v>0</v>
      </c>
      <c r="H163" s="27">
        <f t="shared" si="89"/>
        <v>0</v>
      </c>
      <c r="I163" s="27">
        <f>I181+I164+I165+I168+I172+I173+I185</f>
        <v>6552553.24</v>
      </c>
      <c r="J163" s="27">
        <f t="shared" ref="J163:K163" si="90">J174+J175+J176+J179+J180+J181+J184+J177+J178+J182</f>
        <v>81577893.41</v>
      </c>
      <c r="K163" s="27">
        <f t="shared" si="90"/>
        <v>81577893.41</v>
      </c>
      <c r="L163" s="27">
        <f t="shared" ref="L163:N163" si="91">L172+L173+L181+L164+L165+L168+L170+L169+L171+L167+L166</f>
        <v>0</v>
      </c>
      <c r="M163" s="27">
        <f t="shared" si="91"/>
        <v>0</v>
      </c>
      <c r="N163" s="27">
        <f t="shared" si="91"/>
        <v>0</v>
      </c>
      <c r="O163" s="27">
        <f>O174+O175+O176+O179+O180+O181+O184+O177+O178+O182</f>
        <v>81577893.41</v>
      </c>
      <c r="P163" s="28">
        <f t="shared" si="88"/>
        <v>88160446.65</v>
      </c>
      <c r="Q163" s="12"/>
      <c r="R163" s="5"/>
      <c r="S163" s="5"/>
      <c r="T163" s="5"/>
      <c r="U163" s="5"/>
      <c r="V163" s="5"/>
      <c r="W163" s="5"/>
      <c r="X163" s="5"/>
      <c r="Y163" s="5"/>
      <c r="Z163" s="5"/>
      <c r="AA163" s="5"/>
    </row>
    <row r="164" ht="12.75" hidden="1" customHeight="1">
      <c r="A164" s="29" t="s">
        <v>357</v>
      </c>
      <c r="B164" s="29" t="s">
        <v>74</v>
      </c>
      <c r="C164" s="29" t="s">
        <v>75</v>
      </c>
      <c r="D164" s="31" t="s">
        <v>76</v>
      </c>
      <c r="E164" s="27">
        <f t="shared" si="84"/>
        <v>0</v>
      </c>
      <c r="F164" s="32">
        <v>0.0</v>
      </c>
      <c r="G164" s="32">
        <v>0.0</v>
      </c>
      <c r="H164" s="32">
        <v>0.0</v>
      </c>
      <c r="I164" s="32">
        <v>0.0</v>
      </c>
      <c r="J164" s="27">
        <f t="shared" ref="J164:J185" si="92">L164+O164</f>
        <v>0</v>
      </c>
      <c r="K164" s="32">
        <v>0.0</v>
      </c>
      <c r="L164" s="32"/>
      <c r="M164" s="32"/>
      <c r="N164" s="32"/>
      <c r="O164" s="32">
        <v>0.0</v>
      </c>
      <c r="P164" s="28">
        <f t="shared" si="88"/>
        <v>0</v>
      </c>
      <c r="Q164" s="12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ht="12.75" hidden="1" customHeight="1">
      <c r="A165" s="29" t="s">
        <v>358</v>
      </c>
      <c r="B165" s="29" t="s">
        <v>359</v>
      </c>
      <c r="C165" s="29" t="s">
        <v>106</v>
      </c>
      <c r="D165" s="31" t="s">
        <v>107</v>
      </c>
      <c r="E165" s="27">
        <f t="shared" si="84"/>
        <v>0</v>
      </c>
      <c r="F165" s="32">
        <v>0.0</v>
      </c>
      <c r="G165" s="32">
        <v>0.0</v>
      </c>
      <c r="H165" s="32">
        <v>0.0</v>
      </c>
      <c r="I165" s="32">
        <v>0.0</v>
      </c>
      <c r="J165" s="27">
        <f t="shared" si="92"/>
        <v>0</v>
      </c>
      <c r="K165" s="32">
        <v>0.0</v>
      </c>
      <c r="L165" s="32">
        <v>0.0</v>
      </c>
      <c r="M165" s="32">
        <v>0.0</v>
      </c>
      <c r="N165" s="32">
        <v>0.0</v>
      </c>
      <c r="O165" s="32">
        <v>0.0</v>
      </c>
      <c r="P165" s="28">
        <f t="shared" si="88"/>
        <v>0</v>
      </c>
      <c r="Q165" s="12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ht="12.75" hidden="1" customHeight="1">
      <c r="A166" s="29" t="s">
        <v>360</v>
      </c>
      <c r="B166" s="29" t="s">
        <v>361</v>
      </c>
      <c r="C166" s="29" t="s">
        <v>362</v>
      </c>
      <c r="D166" s="31" t="s">
        <v>363</v>
      </c>
      <c r="E166" s="27">
        <f t="shared" si="84"/>
        <v>0</v>
      </c>
      <c r="F166" s="32">
        <v>0.0</v>
      </c>
      <c r="G166" s="32">
        <v>0.0</v>
      </c>
      <c r="H166" s="32">
        <v>0.0</v>
      </c>
      <c r="I166" s="32">
        <v>0.0</v>
      </c>
      <c r="J166" s="27">
        <f t="shared" si="92"/>
        <v>0</v>
      </c>
      <c r="K166" s="32">
        <v>0.0</v>
      </c>
      <c r="L166" s="32">
        <v>0.0</v>
      </c>
      <c r="M166" s="32">
        <v>0.0</v>
      </c>
      <c r="N166" s="32">
        <v>0.0</v>
      </c>
      <c r="O166" s="32">
        <v>0.0</v>
      </c>
      <c r="P166" s="28">
        <f t="shared" si="88"/>
        <v>0</v>
      </c>
      <c r="Q166" s="12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ht="12.75" hidden="1" customHeight="1">
      <c r="A167" s="29" t="s">
        <v>364</v>
      </c>
      <c r="B167" s="29" t="s">
        <v>105</v>
      </c>
      <c r="C167" s="29" t="s">
        <v>106</v>
      </c>
      <c r="D167" s="31" t="s">
        <v>365</v>
      </c>
      <c r="E167" s="27">
        <f t="shared" si="84"/>
        <v>0</v>
      </c>
      <c r="F167" s="32">
        <v>0.0</v>
      </c>
      <c r="G167" s="32">
        <v>0.0</v>
      </c>
      <c r="H167" s="32">
        <v>0.0</v>
      </c>
      <c r="I167" s="32">
        <v>0.0</v>
      </c>
      <c r="J167" s="27">
        <f t="shared" si="92"/>
        <v>0</v>
      </c>
      <c r="K167" s="32">
        <v>0.0</v>
      </c>
      <c r="L167" s="32">
        <v>0.0</v>
      </c>
      <c r="M167" s="32">
        <v>0.0</v>
      </c>
      <c r="N167" s="32">
        <v>0.0</v>
      </c>
      <c r="O167" s="32">
        <v>0.0</v>
      </c>
      <c r="P167" s="28">
        <f t="shared" si="88"/>
        <v>0</v>
      </c>
      <c r="Q167" s="12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ht="12.75" hidden="1" customHeight="1">
      <c r="A168" s="29" t="s">
        <v>366</v>
      </c>
      <c r="B168" s="29" t="s">
        <v>367</v>
      </c>
      <c r="C168" s="29" t="s">
        <v>106</v>
      </c>
      <c r="D168" s="31" t="s">
        <v>368</v>
      </c>
      <c r="E168" s="27">
        <f t="shared" si="84"/>
        <v>0</v>
      </c>
      <c r="F168" s="32">
        <v>0.0</v>
      </c>
      <c r="G168" s="32">
        <v>0.0</v>
      </c>
      <c r="H168" s="32">
        <v>0.0</v>
      </c>
      <c r="I168" s="32">
        <v>0.0</v>
      </c>
      <c r="J168" s="27">
        <f t="shared" si="92"/>
        <v>0</v>
      </c>
      <c r="K168" s="32">
        <v>0.0</v>
      </c>
      <c r="L168" s="32">
        <v>0.0</v>
      </c>
      <c r="M168" s="32">
        <v>0.0</v>
      </c>
      <c r="N168" s="32">
        <v>0.0</v>
      </c>
      <c r="O168" s="32">
        <v>0.0</v>
      </c>
      <c r="P168" s="28">
        <f t="shared" si="88"/>
        <v>0</v>
      </c>
      <c r="Q168" s="12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ht="25.5" hidden="1" customHeight="1">
      <c r="A169" s="29" t="s">
        <v>369</v>
      </c>
      <c r="B169" s="29" t="s">
        <v>195</v>
      </c>
      <c r="C169" s="29" t="s">
        <v>106</v>
      </c>
      <c r="D169" s="31" t="s">
        <v>196</v>
      </c>
      <c r="E169" s="27">
        <f t="shared" si="84"/>
        <v>0</v>
      </c>
      <c r="F169" s="32">
        <v>0.0</v>
      </c>
      <c r="G169" s="32">
        <v>0.0</v>
      </c>
      <c r="H169" s="32">
        <v>0.0</v>
      </c>
      <c r="I169" s="32">
        <v>0.0</v>
      </c>
      <c r="J169" s="27">
        <f t="shared" si="92"/>
        <v>0</v>
      </c>
      <c r="K169" s="32">
        <v>0.0</v>
      </c>
      <c r="L169" s="32">
        <v>0.0</v>
      </c>
      <c r="M169" s="32">
        <v>0.0</v>
      </c>
      <c r="N169" s="32">
        <v>0.0</v>
      </c>
      <c r="O169" s="32">
        <v>0.0</v>
      </c>
      <c r="P169" s="28">
        <f t="shared" si="88"/>
        <v>0</v>
      </c>
      <c r="Q169" s="12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ht="25.5" hidden="1" customHeight="1">
      <c r="A170" s="29" t="s">
        <v>370</v>
      </c>
      <c r="B170" s="29" t="s">
        <v>371</v>
      </c>
      <c r="C170" s="29" t="s">
        <v>106</v>
      </c>
      <c r="D170" s="31" t="s">
        <v>372</v>
      </c>
      <c r="E170" s="27">
        <f t="shared" si="84"/>
        <v>0</v>
      </c>
      <c r="F170" s="32">
        <v>0.0</v>
      </c>
      <c r="G170" s="32">
        <v>0.0</v>
      </c>
      <c r="H170" s="32">
        <v>0.0</v>
      </c>
      <c r="I170" s="32">
        <v>0.0</v>
      </c>
      <c r="J170" s="27">
        <f t="shared" si="92"/>
        <v>0</v>
      </c>
      <c r="K170" s="32">
        <v>0.0</v>
      </c>
      <c r="L170" s="32">
        <v>0.0</v>
      </c>
      <c r="M170" s="32">
        <v>0.0</v>
      </c>
      <c r="N170" s="32">
        <v>0.0</v>
      </c>
      <c r="O170" s="32">
        <v>0.0</v>
      </c>
      <c r="P170" s="28">
        <f t="shared" si="88"/>
        <v>0</v>
      </c>
      <c r="Q170" s="12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ht="39.0" hidden="1" customHeight="1">
      <c r="A171" s="29" t="s">
        <v>373</v>
      </c>
      <c r="B171" s="29" t="s">
        <v>374</v>
      </c>
      <c r="C171" s="29" t="s">
        <v>79</v>
      </c>
      <c r="D171" s="31" t="s">
        <v>375</v>
      </c>
      <c r="E171" s="27">
        <f t="shared" si="84"/>
        <v>0</v>
      </c>
      <c r="F171" s="32">
        <v>0.0</v>
      </c>
      <c r="G171" s="32">
        <v>0.0</v>
      </c>
      <c r="H171" s="32">
        <v>0.0</v>
      </c>
      <c r="I171" s="32">
        <v>0.0</v>
      </c>
      <c r="J171" s="27">
        <f t="shared" si="92"/>
        <v>0</v>
      </c>
      <c r="K171" s="32">
        <v>0.0</v>
      </c>
      <c r="L171" s="32">
        <v>0.0</v>
      </c>
      <c r="M171" s="32">
        <v>0.0</v>
      </c>
      <c r="N171" s="32">
        <v>0.0</v>
      </c>
      <c r="O171" s="32">
        <v>0.0</v>
      </c>
      <c r="P171" s="28">
        <f t="shared" si="88"/>
        <v>0</v>
      </c>
      <c r="Q171" s="12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ht="25.5" hidden="1" customHeight="1">
      <c r="A172" s="29" t="s">
        <v>376</v>
      </c>
      <c r="B172" s="29" t="s">
        <v>377</v>
      </c>
      <c r="C172" s="29" t="s">
        <v>79</v>
      </c>
      <c r="D172" s="31" t="s">
        <v>378</v>
      </c>
      <c r="E172" s="27">
        <f t="shared" si="84"/>
        <v>0</v>
      </c>
      <c r="F172" s="32">
        <v>0.0</v>
      </c>
      <c r="G172" s="32">
        <v>0.0</v>
      </c>
      <c r="H172" s="32">
        <v>0.0</v>
      </c>
      <c r="I172" s="32">
        <v>0.0</v>
      </c>
      <c r="J172" s="27">
        <f t="shared" si="92"/>
        <v>0</v>
      </c>
      <c r="K172" s="32"/>
      <c r="L172" s="32">
        <v>0.0</v>
      </c>
      <c r="M172" s="32">
        <v>0.0</v>
      </c>
      <c r="N172" s="32">
        <v>0.0</v>
      </c>
      <c r="O172" s="32"/>
      <c r="P172" s="28">
        <f t="shared" si="88"/>
        <v>0</v>
      </c>
      <c r="Q172" s="12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ht="25.5" hidden="1" customHeight="1">
      <c r="A173" s="29" t="s">
        <v>379</v>
      </c>
      <c r="B173" s="29" t="s">
        <v>78</v>
      </c>
      <c r="C173" s="29" t="s">
        <v>79</v>
      </c>
      <c r="D173" s="31" t="s">
        <v>80</v>
      </c>
      <c r="E173" s="27">
        <f t="shared" si="84"/>
        <v>0</v>
      </c>
      <c r="F173" s="32">
        <v>0.0</v>
      </c>
      <c r="G173" s="32">
        <v>0.0</v>
      </c>
      <c r="H173" s="32">
        <v>0.0</v>
      </c>
      <c r="I173" s="32">
        <v>0.0</v>
      </c>
      <c r="J173" s="27">
        <f t="shared" si="92"/>
        <v>0</v>
      </c>
      <c r="K173" s="32"/>
      <c r="L173" s="32">
        <v>0.0</v>
      </c>
      <c r="M173" s="32">
        <v>0.0</v>
      </c>
      <c r="N173" s="32">
        <v>0.0</v>
      </c>
      <c r="O173" s="32"/>
      <c r="P173" s="28">
        <f t="shared" si="88"/>
        <v>0</v>
      </c>
      <c r="Q173" s="12"/>
      <c r="R173" s="5"/>
      <c r="S173" s="5"/>
      <c r="T173" s="5"/>
      <c r="U173" s="5"/>
      <c r="V173" s="5"/>
      <c r="W173" s="5"/>
      <c r="X173" s="5"/>
      <c r="Y173" s="5"/>
      <c r="Z173" s="5"/>
      <c r="AA173" s="5"/>
    </row>
    <row r="174" ht="12.75" customHeight="1">
      <c r="A174" s="29" t="s">
        <v>360</v>
      </c>
      <c r="B174" s="29" t="s">
        <v>361</v>
      </c>
      <c r="C174" s="29" t="s">
        <v>362</v>
      </c>
      <c r="D174" s="31" t="s">
        <v>363</v>
      </c>
      <c r="E174" s="32">
        <f t="shared" si="84"/>
        <v>0</v>
      </c>
      <c r="F174" s="32">
        <v>0.0</v>
      </c>
      <c r="G174" s="32">
        <v>0.0</v>
      </c>
      <c r="H174" s="32">
        <v>0.0</v>
      </c>
      <c r="I174" s="32">
        <v>0.0</v>
      </c>
      <c r="J174" s="32">
        <f t="shared" si="92"/>
        <v>1879945</v>
      </c>
      <c r="K174" s="32">
        <v>1879945.0</v>
      </c>
      <c r="L174" s="32">
        <v>0.0</v>
      </c>
      <c r="M174" s="32">
        <v>0.0</v>
      </c>
      <c r="N174" s="32">
        <v>0.0</v>
      </c>
      <c r="O174" s="32">
        <v>1879945.0</v>
      </c>
      <c r="P174" s="38">
        <f t="shared" si="88"/>
        <v>1879945</v>
      </c>
      <c r="Q174" s="12"/>
      <c r="R174" s="5"/>
      <c r="S174" s="5"/>
      <c r="T174" s="5"/>
      <c r="U174" s="5"/>
      <c r="V174" s="5"/>
      <c r="W174" s="5"/>
      <c r="X174" s="5"/>
      <c r="Y174" s="5"/>
      <c r="Z174" s="5"/>
      <c r="AA174" s="5"/>
    </row>
    <row r="175" ht="12.75" customHeight="1">
      <c r="A175" s="29" t="s">
        <v>358</v>
      </c>
      <c r="B175" s="29" t="s">
        <v>359</v>
      </c>
      <c r="C175" s="29" t="s">
        <v>106</v>
      </c>
      <c r="D175" s="31" t="s">
        <v>365</v>
      </c>
      <c r="E175" s="32">
        <f t="shared" si="84"/>
        <v>0</v>
      </c>
      <c r="F175" s="32">
        <v>0.0</v>
      </c>
      <c r="G175" s="32">
        <v>0.0</v>
      </c>
      <c r="H175" s="32">
        <v>0.0</v>
      </c>
      <c r="I175" s="32">
        <v>0.0</v>
      </c>
      <c r="J175" s="32">
        <f t="shared" si="92"/>
        <v>9494886</v>
      </c>
      <c r="K175" s="32">
        <v>9494886.0</v>
      </c>
      <c r="L175" s="32">
        <v>0.0</v>
      </c>
      <c r="M175" s="32">
        <v>0.0</v>
      </c>
      <c r="N175" s="32">
        <v>0.0</v>
      </c>
      <c r="O175" s="32">
        <v>9494886.0</v>
      </c>
      <c r="P175" s="38">
        <f t="shared" si="88"/>
        <v>9494886</v>
      </c>
      <c r="Q175" s="12"/>
      <c r="R175" s="5"/>
      <c r="S175" s="5"/>
      <c r="T175" s="5"/>
      <c r="U175" s="5"/>
      <c r="V175" s="5"/>
      <c r="W175" s="5"/>
      <c r="X175" s="5"/>
      <c r="Y175" s="5"/>
      <c r="Z175" s="5"/>
      <c r="AA175" s="5"/>
    </row>
    <row r="176" ht="12.75" customHeight="1">
      <c r="A176" s="29" t="s">
        <v>364</v>
      </c>
      <c r="B176" s="29" t="s">
        <v>105</v>
      </c>
      <c r="C176" s="29" t="s">
        <v>106</v>
      </c>
      <c r="D176" s="31" t="s">
        <v>107</v>
      </c>
      <c r="E176" s="32">
        <f t="shared" si="84"/>
        <v>0</v>
      </c>
      <c r="F176" s="32">
        <v>0.0</v>
      </c>
      <c r="G176" s="32">
        <v>0.0</v>
      </c>
      <c r="H176" s="32">
        <v>0.0</v>
      </c>
      <c r="I176" s="32">
        <v>0.0</v>
      </c>
      <c r="J176" s="32">
        <f t="shared" si="92"/>
        <v>444940</v>
      </c>
      <c r="K176" s="32">
        <v>444940.0</v>
      </c>
      <c r="L176" s="32">
        <v>0.0</v>
      </c>
      <c r="M176" s="32">
        <v>0.0</v>
      </c>
      <c r="N176" s="32">
        <v>0.0</v>
      </c>
      <c r="O176" s="32">
        <v>444940.0</v>
      </c>
      <c r="P176" s="38">
        <f t="shared" si="88"/>
        <v>444940</v>
      </c>
      <c r="Q176" s="12"/>
      <c r="R176" s="5"/>
      <c r="S176" s="5"/>
      <c r="T176" s="5"/>
      <c r="U176" s="5"/>
      <c r="V176" s="5"/>
      <c r="W176" s="5"/>
      <c r="X176" s="5"/>
      <c r="Y176" s="5"/>
      <c r="Z176" s="5"/>
      <c r="AA176" s="5"/>
    </row>
    <row r="177" ht="12.75" customHeight="1">
      <c r="A177" s="29" t="s">
        <v>366</v>
      </c>
      <c r="B177" s="29" t="s">
        <v>367</v>
      </c>
      <c r="C177" s="29" t="s">
        <v>106</v>
      </c>
      <c r="D177" s="31" t="s">
        <v>368</v>
      </c>
      <c r="E177" s="32">
        <f t="shared" si="84"/>
        <v>0</v>
      </c>
      <c r="F177" s="32">
        <v>0.0</v>
      </c>
      <c r="G177" s="32">
        <v>0.0</v>
      </c>
      <c r="H177" s="32">
        <v>0.0</v>
      </c>
      <c r="I177" s="32">
        <v>0.0</v>
      </c>
      <c r="J177" s="32">
        <f t="shared" si="92"/>
        <v>150000</v>
      </c>
      <c r="K177" s="32">
        <v>150000.0</v>
      </c>
      <c r="L177" s="32">
        <v>0.0</v>
      </c>
      <c r="M177" s="32">
        <v>0.0</v>
      </c>
      <c r="N177" s="32">
        <v>0.0</v>
      </c>
      <c r="O177" s="32">
        <v>150000.0</v>
      </c>
      <c r="P177" s="38">
        <f t="shared" si="88"/>
        <v>150000</v>
      </c>
      <c r="Q177" s="12"/>
      <c r="R177" s="5"/>
      <c r="S177" s="5"/>
      <c r="T177" s="5"/>
      <c r="U177" s="5"/>
      <c r="V177" s="5"/>
      <c r="W177" s="5"/>
      <c r="X177" s="5"/>
      <c r="Y177" s="5"/>
      <c r="Z177" s="5"/>
      <c r="AA177" s="5"/>
    </row>
    <row r="178" ht="25.5" customHeight="1">
      <c r="A178" s="29" t="s">
        <v>369</v>
      </c>
      <c r="B178" s="29" t="s">
        <v>195</v>
      </c>
      <c r="C178" s="29" t="s">
        <v>106</v>
      </c>
      <c r="D178" s="31" t="s">
        <v>196</v>
      </c>
      <c r="E178" s="32">
        <f t="shared" si="84"/>
        <v>0</v>
      </c>
      <c r="F178" s="32">
        <v>0.0</v>
      </c>
      <c r="G178" s="32">
        <v>0.0</v>
      </c>
      <c r="H178" s="32">
        <v>0.0</v>
      </c>
      <c r="I178" s="32">
        <v>0.0</v>
      </c>
      <c r="J178" s="32">
        <f t="shared" si="92"/>
        <v>1700000</v>
      </c>
      <c r="K178" s="32">
        <v>1700000.0</v>
      </c>
      <c r="L178" s="32">
        <v>0.0</v>
      </c>
      <c r="M178" s="32">
        <v>0.0</v>
      </c>
      <c r="N178" s="32">
        <v>0.0</v>
      </c>
      <c r="O178" s="32">
        <v>1700000.0</v>
      </c>
      <c r="P178" s="38">
        <f t="shared" si="88"/>
        <v>1700000</v>
      </c>
      <c r="Q178" s="12"/>
      <c r="R178" s="5"/>
      <c r="S178" s="5"/>
      <c r="T178" s="5"/>
      <c r="U178" s="5"/>
      <c r="V178" s="5"/>
      <c r="W178" s="5"/>
      <c r="X178" s="5"/>
      <c r="Y178" s="5"/>
      <c r="Z178" s="5"/>
      <c r="AA178" s="5"/>
    </row>
    <row r="179" ht="25.5" customHeight="1">
      <c r="A179" s="29" t="s">
        <v>370</v>
      </c>
      <c r="B179" s="29" t="s">
        <v>371</v>
      </c>
      <c r="C179" s="29" t="s">
        <v>106</v>
      </c>
      <c r="D179" s="31" t="s">
        <v>372</v>
      </c>
      <c r="E179" s="32">
        <f t="shared" si="84"/>
        <v>0</v>
      </c>
      <c r="F179" s="32">
        <v>0.0</v>
      </c>
      <c r="G179" s="32">
        <v>0.0</v>
      </c>
      <c r="H179" s="32">
        <v>0.0</v>
      </c>
      <c r="I179" s="32">
        <v>0.0</v>
      </c>
      <c r="J179" s="32">
        <f t="shared" si="92"/>
        <v>12052191</v>
      </c>
      <c r="K179" s="32">
        <v>1.2052191E7</v>
      </c>
      <c r="L179" s="32">
        <v>0.0</v>
      </c>
      <c r="M179" s="32">
        <v>0.0</v>
      </c>
      <c r="N179" s="32">
        <v>0.0</v>
      </c>
      <c r="O179" s="32">
        <v>1.2052191E7</v>
      </c>
      <c r="P179" s="38">
        <f t="shared" si="88"/>
        <v>12052191</v>
      </c>
      <c r="Q179" s="12"/>
      <c r="R179" s="5"/>
      <c r="S179" s="5"/>
      <c r="T179" s="5"/>
      <c r="U179" s="5"/>
      <c r="V179" s="5"/>
      <c r="W179" s="5"/>
      <c r="X179" s="5"/>
      <c r="Y179" s="5"/>
      <c r="Z179" s="5"/>
      <c r="AA179" s="5"/>
    </row>
    <row r="180" ht="39.0" customHeight="1">
      <c r="A180" s="29" t="s">
        <v>373</v>
      </c>
      <c r="B180" s="29" t="s">
        <v>374</v>
      </c>
      <c r="C180" s="29" t="s">
        <v>79</v>
      </c>
      <c r="D180" s="31" t="s">
        <v>375</v>
      </c>
      <c r="E180" s="32">
        <f t="shared" si="84"/>
        <v>0</v>
      </c>
      <c r="F180" s="32">
        <v>0.0</v>
      </c>
      <c r="G180" s="32">
        <v>0.0</v>
      </c>
      <c r="H180" s="32">
        <v>0.0</v>
      </c>
      <c r="I180" s="32">
        <v>0.0</v>
      </c>
      <c r="J180" s="32">
        <f t="shared" si="92"/>
        <v>1236717.41</v>
      </c>
      <c r="K180" s="32">
        <v>1236717.41</v>
      </c>
      <c r="L180" s="32">
        <v>0.0</v>
      </c>
      <c r="M180" s="32">
        <v>0.0</v>
      </c>
      <c r="N180" s="32">
        <v>0.0</v>
      </c>
      <c r="O180" s="32">
        <v>1236717.41</v>
      </c>
      <c r="P180" s="38">
        <f t="shared" si="88"/>
        <v>1236717.41</v>
      </c>
      <c r="Q180" s="12"/>
      <c r="R180" s="5"/>
      <c r="S180" s="5"/>
      <c r="T180" s="5"/>
      <c r="U180" s="5"/>
      <c r="V180" s="5"/>
      <c r="W180" s="5"/>
      <c r="X180" s="5"/>
      <c r="Y180" s="5"/>
      <c r="Z180" s="5"/>
      <c r="AA180" s="5"/>
    </row>
    <row r="181" ht="39.0" customHeight="1">
      <c r="A181" s="29" t="s">
        <v>380</v>
      </c>
      <c r="B181" s="29" t="s">
        <v>82</v>
      </c>
      <c r="C181" s="29" t="s">
        <v>83</v>
      </c>
      <c r="D181" s="31" t="s">
        <v>84</v>
      </c>
      <c r="E181" s="32">
        <f t="shared" si="84"/>
        <v>6461300</v>
      </c>
      <c r="F181" s="32">
        <v>0.0</v>
      </c>
      <c r="G181" s="32">
        <v>0.0</v>
      </c>
      <c r="H181" s="32">
        <v>0.0</v>
      </c>
      <c r="I181" s="32">
        <v>6461300.0</v>
      </c>
      <c r="J181" s="32">
        <f t="shared" si="92"/>
        <v>31451897</v>
      </c>
      <c r="K181" s="32">
        <v>3.1451897E7</v>
      </c>
      <c r="L181" s="32">
        <v>0.0</v>
      </c>
      <c r="M181" s="32">
        <v>0.0</v>
      </c>
      <c r="N181" s="32">
        <v>0.0</v>
      </c>
      <c r="O181" s="32">
        <v>3.1451897E7</v>
      </c>
      <c r="P181" s="38">
        <f t="shared" si="88"/>
        <v>37913197</v>
      </c>
      <c r="Q181" s="12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ht="12.75" customHeight="1">
      <c r="A182" s="29" t="s">
        <v>381</v>
      </c>
      <c r="B182" s="29" t="s">
        <v>382</v>
      </c>
      <c r="C182" s="29" t="s">
        <v>383</v>
      </c>
      <c r="D182" s="31" t="s">
        <v>384</v>
      </c>
      <c r="E182" s="32">
        <f t="shared" si="84"/>
        <v>0</v>
      </c>
      <c r="F182" s="32">
        <v>0.0</v>
      </c>
      <c r="G182" s="32">
        <v>0.0</v>
      </c>
      <c r="H182" s="32">
        <v>0.0</v>
      </c>
      <c r="I182" s="32">
        <v>0.0</v>
      </c>
      <c r="J182" s="32">
        <f t="shared" si="92"/>
        <v>1271817</v>
      </c>
      <c r="K182" s="32">
        <v>1271817.0</v>
      </c>
      <c r="L182" s="32">
        <v>0.0</v>
      </c>
      <c r="M182" s="32">
        <v>0.0</v>
      </c>
      <c r="N182" s="32">
        <v>0.0</v>
      </c>
      <c r="O182" s="32">
        <v>1271817.0</v>
      </c>
      <c r="P182" s="38">
        <f t="shared" si="88"/>
        <v>1271817</v>
      </c>
      <c r="Q182" s="12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ht="12.75" hidden="1" customHeight="1">
      <c r="A183" s="29" t="s">
        <v>385</v>
      </c>
      <c r="B183" s="29"/>
      <c r="C183" s="29"/>
      <c r="D183" s="31"/>
      <c r="E183" s="32">
        <f t="shared" si="84"/>
        <v>0</v>
      </c>
      <c r="F183" s="32"/>
      <c r="G183" s="32"/>
      <c r="H183" s="32"/>
      <c r="I183" s="32"/>
      <c r="J183" s="32">
        <f t="shared" si="92"/>
        <v>0</v>
      </c>
      <c r="K183" s="32"/>
      <c r="L183" s="32"/>
      <c r="M183" s="32"/>
      <c r="N183" s="32"/>
      <c r="O183" s="32"/>
      <c r="P183" s="38">
        <f t="shared" si="88"/>
        <v>0</v>
      </c>
      <c r="Q183" s="12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ht="12.75" customHeight="1">
      <c r="A184" s="29" t="s">
        <v>386</v>
      </c>
      <c r="B184" s="29" t="s">
        <v>387</v>
      </c>
      <c r="C184" s="29" t="s">
        <v>79</v>
      </c>
      <c r="D184" s="31" t="s">
        <v>388</v>
      </c>
      <c r="E184" s="32">
        <f t="shared" si="84"/>
        <v>0</v>
      </c>
      <c r="F184" s="32">
        <v>0.0</v>
      </c>
      <c r="G184" s="32">
        <v>0.0</v>
      </c>
      <c r="H184" s="32">
        <v>0.0</v>
      </c>
      <c r="I184" s="32">
        <v>0.0</v>
      </c>
      <c r="J184" s="32">
        <f t="shared" si="92"/>
        <v>21895500</v>
      </c>
      <c r="K184" s="32">
        <v>2.18955E7</v>
      </c>
      <c r="L184" s="32">
        <v>0.0</v>
      </c>
      <c r="M184" s="32">
        <v>0.0</v>
      </c>
      <c r="N184" s="32">
        <v>0.0</v>
      </c>
      <c r="O184" s="32">
        <v>2.18955E7</v>
      </c>
      <c r="P184" s="38">
        <f t="shared" si="88"/>
        <v>21895500</v>
      </c>
      <c r="Q184" s="12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ht="12.75" customHeight="1">
      <c r="A185" s="29" t="s">
        <v>389</v>
      </c>
      <c r="B185" s="29" t="s">
        <v>390</v>
      </c>
      <c r="C185" s="29" t="s">
        <v>79</v>
      </c>
      <c r="D185" s="31" t="s">
        <v>391</v>
      </c>
      <c r="E185" s="32">
        <f t="shared" si="84"/>
        <v>121253.24</v>
      </c>
      <c r="F185" s="32">
        <v>30000.0</v>
      </c>
      <c r="G185" s="32">
        <v>0.0</v>
      </c>
      <c r="H185" s="32">
        <v>0.0</v>
      </c>
      <c r="I185" s="32">
        <v>91253.24</v>
      </c>
      <c r="J185" s="32">
        <f t="shared" si="92"/>
        <v>0</v>
      </c>
      <c r="K185" s="32">
        <v>0.0</v>
      </c>
      <c r="L185" s="32">
        <v>0.0</v>
      </c>
      <c r="M185" s="32">
        <v>0.0</v>
      </c>
      <c r="N185" s="32">
        <v>0.0</v>
      </c>
      <c r="O185" s="32">
        <v>0.0</v>
      </c>
      <c r="P185" s="38">
        <f t="shared" si="88"/>
        <v>121253.24</v>
      </c>
      <c r="Q185" s="12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ht="17.25" customHeight="1">
      <c r="A186" s="24"/>
      <c r="B186" s="24" t="s">
        <v>85</v>
      </c>
      <c r="C186" s="24"/>
      <c r="D186" s="26" t="s">
        <v>86</v>
      </c>
      <c r="E186" s="27">
        <f t="shared" si="84"/>
        <v>0</v>
      </c>
      <c r="F186" s="27">
        <v>0.0</v>
      </c>
      <c r="G186" s="27">
        <v>0.0</v>
      </c>
      <c r="H186" s="27">
        <v>0.0</v>
      </c>
      <c r="I186" s="27">
        <v>0.0</v>
      </c>
      <c r="J186" s="27">
        <f t="shared" ref="J186:O186" si="93">J188+J187</f>
        <v>1815100</v>
      </c>
      <c r="K186" s="27">
        <f t="shared" si="93"/>
        <v>1380000</v>
      </c>
      <c r="L186" s="27">
        <f t="shared" si="93"/>
        <v>435100</v>
      </c>
      <c r="M186" s="27">
        <f t="shared" si="93"/>
        <v>0</v>
      </c>
      <c r="N186" s="27">
        <f t="shared" si="93"/>
        <v>0</v>
      </c>
      <c r="O186" s="27">
        <f t="shared" si="93"/>
        <v>1380000</v>
      </c>
      <c r="P186" s="28">
        <f t="shared" si="88"/>
        <v>1815100</v>
      </c>
      <c r="Q186" s="12"/>
      <c r="R186" s="5"/>
      <c r="S186" s="5"/>
      <c r="T186" s="5"/>
      <c r="U186" s="5"/>
      <c r="V186" s="5"/>
      <c r="W186" s="5"/>
      <c r="X186" s="5"/>
      <c r="Y186" s="5"/>
      <c r="Z186" s="5"/>
      <c r="AA186" s="5"/>
    </row>
    <row r="187" ht="24.0" customHeight="1">
      <c r="A187" s="29" t="s">
        <v>392</v>
      </c>
      <c r="B187" s="29" t="s">
        <v>393</v>
      </c>
      <c r="C187" s="29" t="s">
        <v>89</v>
      </c>
      <c r="D187" s="31" t="s">
        <v>394</v>
      </c>
      <c r="E187" s="32">
        <f t="shared" si="84"/>
        <v>0</v>
      </c>
      <c r="F187" s="32">
        <v>0.0</v>
      </c>
      <c r="G187" s="32">
        <v>0.0</v>
      </c>
      <c r="H187" s="32">
        <v>0.0</v>
      </c>
      <c r="I187" s="32">
        <v>0.0</v>
      </c>
      <c r="J187" s="32">
        <f>K187</f>
        <v>1380000</v>
      </c>
      <c r="K187" s="32">
        <v>1380000.0</v>
      </c>
      <c r="L187" s="32">
        <v>0.0</v>
      </c>
      <c r="M187" s="32">
        <v>0.0</v>
      </c>
      <c r="N187" s="32">
        <v>0.0</v>
      </c>
      <c r="O187" s="32">
        <v>1380000.0</v>
      </c>
      <c r="P187" s="28">
        <f t="shared" si="88"/>
        <v>1380000</v>
      </c>
      <c r="Q187" s="12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ht="25.5" customHeight="1">
      <c r="A188" s="29" t="s">
        <v>395</v>
      </c>
      <c r="B188" s="29" t="s">
        <v>88</v>
      </c>
      <c r="C188" s="29" t="s">
        <v>89</v>
      </c>
      <c r="D188" s="31" t="s">
        <v>90</v>
      </c>
      <c r="E188" s="32">
        <f t="shared" si="84"/>
        <v>0</v>
      </c>
      <c r="F188" s="32">
        <v>0.0</v>
      </c>
      <c r="G188" s="32">
        <v>0.0</v>
      </c>
      <c r="H188" s="32">
        <v>0.0</v>
      </c>
      <c r="I188" s="32">
        <v>0.0</v>
      </c>
      <c r="J188" s="32">
        <f t="shared" ref="J188:J189" si="95">L188+O188</f>
        <v>435100</v>
      </c>
      <c r="K188" s="32">
        <v>0.0</v>
      </c>
      <c r="L188" s="32">
        <v>435100.0</v>
      </c>
      <c r="M188" s="32">
        <v>0.0</v>
      </c>
      <c r="N188" s="32">
        <v>0.0</v>
      </c>
      <c r="O188" s="32">
        <v>0.0</v>
      </c>
      <c r="P188" s="28">
        <f t="shared" si="88"/>
        <v>435100</v>
      </c>
      <c r="Q188" s="12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ht="40.5" customHeight="1">
      <c r="A189" s="24" t="s">
        <v>396</v>
      </c>
      <c r="B189" s="24"/>
      <c r="C189" s="24"/>
      <c r="D189" s="26" t="s">
        <v>397</v>
      </c>
      <c r="E189" s="27">
        <f>F189+I189+E191</f>
        <v>6537000</v>
      </c>
      <c r="F189" s="27">
        <f t="shared" ref="F189:I189" si="94">F190</f>
        <v>5537000</v>
      </c>
      <c r="G189" s="27">
        <f t="shared" si="94"/>
        <v>0</v>
      </c>
      <c r="H189" s="27">
        <f t="shared" si="94"/>
        <v>0</v>
      </c>
      <c r="I189" s="27">
        <f t="shared" si="94"/>
        <v>0</v>
      </c>
      <c r="J189" s="27">
        <f t="shared" si="95"/>
        <v>1525000</v>
      </c>
      <c r="K189" s="27">
        <f t="shared" ref="K189:O189" si="96">K190</f>
        <v>1525000</v>
      </c>
      <c r="L189" s="27">
        <f t="shared" si="96"/>
        <v>0</v>
      </c>
      <c r="M189" s="27">
        <f t="shared" si="96"/>
        <v>0</v>
      </c>
      <c r="N189" s="27">
        <f t="shared" si="96"/>
        <v>0</v>
      </c>
      <c r="O189" s="27">
        <f t="shared" si="96"/>
        <v>1525000</v>
      </c>
      <c r="P189" s="28">
        <f t="shared" si="88"/>
        <v>8062000</v>
      </c>
      <c r="Q189" s="12"/>
      <c r="R189" s="5"/>
      <c r="S189" s="5"/>
      <c r="T189" s="5"/>
      <c r="U189" s="5"/>
      <c r="V189" s="5"/>
      <c r="W189" s="5"/>
      <c r="X189" s="5"/>
      <c r="Y189" s="5"/>
      <c r="Z189" s="5"/>
      <c r="AA189" s="5"/>
    </row>
    <row r="190" ht="25.5" customHeight="1">
      <c r="A190" s="24" t="s">
        <v>398</v>
      </c>
      <c r="B190" s="24"/>
      <c r="C190" s="24"/>
      <c r="D190" s="26" t="s">
        <v>399</v>
      </c>
      <c r="E190" s="27">
        <f>E189</f>
        <v>6537000</v>
      </c>
      <c r="F190" s="27">
        <f>F191+F198+F202+F200+F201</f>
        <v>5537000</v>
      </c>
      <c r="G190" s="27">
        <f t="shared" ref="G190:I190" si="97">G191+G198</f>
        <v>0</v>
      </c>
      <c r="H190" s="27">
        <f t="shared" si="97"/>
        <v>0</v>
      </c>
      <c r="I190" s="27">
        <f t="shared" si="97"/>
        <v>0</v>
      </c>
      <c r="J190" s="27">
        <f t="shared" ref="J190:O190" si="98">J197+J195</f>
        <v>1525000</v>
      </c>
      <c r="K190" s="27">
        <f t="shared" si="98"/>
        <v>1525000</v>
      </c>
      <c r="L190" s="27">
        <f t="shared" si="98"/>
        <v>0</v>
      </c>
      <c r="M190" s="27">
        <f t="shared" si="98"/>
        <v>0</v>
      </c>
      <c r="N190" s="27">
        <f t="shared" si="98"/>
        <v>0</v>
      </c>
      <c r="O190" s="27">
        <f t="shared" si="98"/>
        <v>1525000</v>
      </c>
      <c r="P190" s="28">
        <f t="shared" si="88"/>
        <v>8062000</v>
      </c>
      <c r="Q190" s="12"/>
      <c r="R190" s="5"/>
      <c r="S190" s="5"/>
      <c r="T190" s="5"/>
      <c r="U190" s="5"/>
      <c r="V190" s="5"/>
      <c r="W190" s="5"/>
      <c r="X190" s="5"/>
      <c r="Y190" s="5"/>
      <c r="Z190" s="5"/>
      <c r="AA190" s="5"/>
    </row>
    <row r="191" ht="16.5" customHeight="1">
      <c r="A191" s="24"/>
      <c r="B191" s="24" t="s">
        <v>400</v>
      </c>
      <c r="C191" s="24"/>
      <c r="D191" s="26" t="s">
        <v>401</v>
      </c>
      <c r="E191" s="27">
        <f>E196</f>
        <v>1000000</v>
      </c>
      <c r="F191" s="27">
        <v>0.0</v>
      </c>
      <c r="G191" s="27">
        <v>0.0</v>
      </c>
      <c r="H191" s="27">
        <v>0.0</v>
      </c>
      <c r="I191" s="27">
        <v>0.0</v>
      </c>
      <c r="J191" s="27">
        <f t="shared" ref="J191:J195" si="99">L191+O191</f>
        <v>0</v>
      </c>
      <c r="K191" s="27">
        <v>0.0</v>
      </c>
      <c r="L191" s="27">
        <v>0.0</v>
      </c>
      <c r="M191" s="27">
        <v>0.0</v>
      </c>
      <c r="N191" s="27">
        <v>0.0</v>
      </c>
      <c r="O191" s="27">
        <v>0.0</v>
      </c>
      <c r="P191" s="28">
        <f t="shared" si="88"/>
        <v>1000000</v>
      </c>
      <c r="Q191" s="12"/>
      <c r="R191" s="5"/>
      <c r="S191" s="5"/>
      <c r="T191" s="5"/>
      <c r="U191" s="5"/>
      <c r="V191" s="5"/>
      <c r="W191" s="5"/>
      <c r="X191" s="5"/>
      <c r="Y191" s="5"/>
      <c r="Z191" s="5"/>
      <c r="AA191" s="5"/>
    </row>
    <row r="192" ht="51.75" hidden="1" customHeight="1">
      <c r="A192" s="29" t="s">
        <v>402</v>
      </c>
      <c r="B192" s="29" t="s">
        <v>403</v>
      </c>
      <c r="C192" s="29" t="s">
        <v>33</v>
      </c>
      <c r="D192" s="31" t="s">
        <v>404</v>
      </c>
      <c r="E192" s="32">
        <v>0.0</v>
      </c>
      <c r="F192" s="32">
        <v>0.0</v>
      </c>
      <c r="G192" s="32">
        <v>0.0</v>
      </c>
      <c r="H192" s="32">
        <v>0.0</v>
      </c>
      <c r="I192" s="32">
        <v>0.0</v>
      </c>
      <c r="J192" s="32">
        <f t="shared" si="99"/>
        <v>0</v>
      </c>
      <c r="K192" s="32">
        <v>0.0</v>
      </c>
      <c r="L192" s="32">
        <v>0.0</v>
      </c>
      <c r="M192" s="32"/>
      <c r="N192" s="32"/>
      <c r="O192" s="32"/>
      <c r="P192" s="28">
        <f t="shared" si="88"/>
        <v>0</v>
      </c>
      <c r="Q192" s="12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ht="25.5" hidden="1" customHeight="1">
      <c r="A193" s="29" t="s">
        <v>405</v>
      </c>
      <c r="B193" s="29" t="s">
        <v>406</v>
      </c>
      <c r="C193" s="29" t="s">
        <v>33</v>
      </c>
      <c r="D193" s="31" t="s">
        <v>407</v>
      </c>
      <c r="E193" s="32">
        <v>0.0</v>
      </c>
      <c r="F193" s="32">
        <v>0.0</v>
      </c>
      <c r="G193" s="32">
        <v>0.0</v>
      </c>
      <c r="H193" s="32">
        <v>0.0</v>
      </c>
      <c r="I193" s="32">
        <v>0.0</v>
      </c>
      <c r="J193" s="32">
        <f t="shared" si="99"/>
        <v>0</v>
      </c>
      <c r="K193" s="32"/>
      <c r="L193" s="32">
        <v>0.0</v>
      </c>
      <c r="M193" s="32">
        <v>0.0</v>
      </c>
      <c r="N193" s="32">
        <v>0.0</v>
      </c>
      <c r="O193" s="32"/>
      <c r="P193" s="28">
        <f t="shared" si="88"/>
        <v>0</v>
      </c>
      <c r="Q193" s="12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ht="12.75" hidden="1" customHeight="1">
      <c r="A194" s="29" t="s">
        <v>408</v>
      </c>
      <c r="B194" s="29" t="s">
        <v>409</v>
      </c>
      <c r="C194" s="29" t="s">
        <v>33</v>
      </c>
      <c r="D194" s="31" t="s">
        <v>410</v>
      </c>
      <c r="E194" s="32">
        <v>0.0</v>
      </c>
      <c r="F194" s="32">
        <v>0.0</v>
      </c>
      <c r="G194" s="32">
        <v>0.0</v>
      </c>
      <c r="H194" s="32">
        <v>0.0</v>
      </c>
      <c r="I194" s="32">
        <v>0.0</v>
      </c>
      <c r="J194" s="32">
        <f t="shared" si="99"/>
        <v>0</v>
      </c>
      <c r="K194" s="32"/>
      <c r="L194" s="32">
        <v>0.0</v>
      </c>
      <c r="M194" s="32">
        <v>0.0</v>
      </c>
      <c r="N194" s="32">
        <v>0.0</v>
      </c>
      <c r="O194" s="32"/>
      <c r="P194" s="28">
        <f t="shared" si="88"/>
        <v>0</v>
      </c>
      <c r="Q194" s="12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ht="39.0" hidden="1" customHeight="1">
      <c r="A195" s="29" t="s">
        <v>411</v>
      </c>
      <c r="B195" s="29" t="s">
        <v>96</v>
      </c>
      <c r="C195" s="29" t="s">
        <v>33</v>
      </c>
      <c r="D195" s="31" t="s">
        <v>412</v>
      </c>
      <c r="E195" s="32">
        <v>0.0</v>
      </c>
      <c r="F195" s="32">
        <v>0.0</v>
      </c>
      <c r="G195" s="32">
        <v>0.0</v>
      </c>
      <c r="H195" s="32">
        <v>0.0</v>
      </c>
      <c r="I195" s="32">
        <v>0.0</v>
      </c>
      <c r="J195" s="32">
        <f t="shared" si="99"/>
        <v>0</v>
      </c>
      <c r="K195" s="32">
        <v>0.0</v>
      </c>
      <c r="L195" s="32">
        <v>0.0</v>
      </c>
      <c r="M195" s="32">
        <v>0.0</v>
      </c>
      <c r="N195" s="32">
        <v>0.0</v>
      </c>
      <c r="O195" s="32">
        <v>0.0</v>
      </c>
      <c r="P195" s="28">
        <f t="shared" si="88"/>
        <v>0</v>
      </c>
      <c r="Q195" s="12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ht="12.75" customHeight="1">
      <c r="A196" s="29" t="s">
        <v>413</v>
      </c>
      <c r="B196" s="29" t="s">
        <v>414</v>
      </c>
      <c r="C196" s="29" t="s">
        <v>34</v>
      </c>
      <c r="D196" s="31" t="s">
        <v>415</v>
      </c>
      <c r="E196" s="32">
        <v>1000000.0</v>
      </c>
      <c r="F196" s="32">
        <v>0.0</v>
      </c>
      <c r="G196" s="32">
        <v>0.0</v>
      </c>
      <c r="H196" s="32">
        <v>0.0</v>
      </c>
      <c r="I196" s="32">
        <v>0.0</v>
      </c>
      <c r="J196" s="32">
        <v>0.0</v>
      </c>
      <c r="K196" s="32">
        <v>0.0</v>
      </c>
      <c r="L196" s="32">
        <v>0.0</v>
      </c>
      <c r="M196" s="32">
        <v>0.0</v>
      </c>
      <c r="N196" s="32">
        <v>0.0</v>
      </c>
      <c r="O196" s="32">
        <v>0.0</v>
      </c>
      <c r="P196" s="28">
        <f t="shared" si="88"/>
        <v>1000000</v>
      </c>
      <c r="Q196" s="12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ht="12.75" customHeight="1">
      <c r="A197" s="24"/>
      <c r="B197" s="24" t="s">
        <v>416</v>
      </c>
      <c r="C197" s="24"/>
      <c r="D197" s="26" t="s">
        <v>417</v>
      </c>
      <c r="E197" s="27">
        <f>E200+E202+E201</f>
        <v>5537000</v>
      </c>
      <c r="F197" s="27">
        <f>F198+F202+F200+F201</f>
        <v>5537000</v>
      </c>
      <c r="G197" s="27">
        <f t="shared" ref="G197:I197" si="100">G198</f>
        <v>0</v>
      </c>
      <c r="H197" s="27">
        <f t="shared" si="100"/>
        <v>0</v>
      </c>
      <c r="I197" s="27">
        <f t="shared" si="100"/>
        <v>0</v>
      </c>
      <c r="J197" s="27">
        <f>J201+J202</f>
        <v>1525000</v>
      </c>
      <c r="K197" s="27">
        <f>K198+K199+K202+K201</f>
        <v>1525000</v>
      </c>
      <c r="L197" s="27">
        <f t="shared" ref="L197:N197" si="101">L198+L199</f>
        <v>0</v>
      </c>
      <c r="M197" s="27">
        <f t="shared" si="101"/>
        <v>0</v>
      </c>
      <c r="N197" s="27">
        <f t="shared" si="101"/>
        <v>0</v>
      </c>
      <c r="O197" s="27">
        <f>O201+O202</f>
        <v>1525000</v>
      </c>
      <c r="P197" s="28">
        <f>P201+P202+P200</f>
        <v>7062000</v>
      </c>
      <c r="Q197" s="12"/>
      <c r="R197" s="5"/>
      <c r="S197" s="5"/>
      <c r="T197" s="5"/>
      <c r="U197" s="5"/>
      <c r="V197" s="5"/>
      <c r="W197" s="5"/>
      <c r="X197" s="5"/>
      <c r="Y197" s="5"/>
      <c r="Z197" s="5"/>
      <c r="AA197" s="5"/>
    </row>
    <row r="198" ht="12.75" hidden="1" customHeight="1">
      <c r="A198" s="29" t="s">
        <v>418</v>
      </c>
      <c r="B198" s="29" t="s">
        <v>419</v>
      </c>
      <c r="C198" s="29" t="s">
        <v>33</v>
      </c>
      <c r="D198" s="31" t="s">
        <v>420</v>
      </c>
      <c r="E198" s="27">
        <f>E199+E203</f>
        <v>300360648</v>
      </c>
      <c r="F198" s="32">
        <v>0.0</v>
      </c>
      <c r="G198" s="32">
        <v>0.0</v>
      </c>
      <c r="H198" s="32">
        <v>0.0</v>
      </c>
      <c r="I198" s="32">
        <v>0.0</v>
      </c>
      <c r="J198" s="27">
        <f>J199+J200+J203+J202</f>
        <v>243203912.6</v>
      </c>
      <c r="K198" s="32">
        <v>0.0</v>
      </c>
      <c r="L198" s="32">
        <v>0.0</v>
      </c>
      <c r="M198" s="32">
        <v>0.0</v>
      </c>
      <c r="N198" s="32">
        <v>0.0</v>
      </c>
      <c r="O198" s="32">
        <v>0.0</v>
      </c>
      <c r="P198" s="28">
        <f>P202+P203</f>
        <v>422260104.3</v>
      </c>
      <c r="Q198" s="12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ht="25.5" hidden="1" customHeight="1">
      <c r="A199" s="29" t="s">
        <v>405</v>
      </c>
      <c r="B199" s="29" t="s">
        <v>406</v>
      </c>
      <c r="C199" s="29" t="s">
        <v>33</v>
      </c>
      <c r="D199" s="31" t="s">
        <v>407</v>
      </c>
      <c r="E199" s="27">
        <f>E200+E205</f>
        <v>50000</v>
      </c>
      <c r="F199" s="32">
        <v>0.0</v>
      </c>
      <c r="G199" s="32">
        <v>0.0</v>
      </c>
      <c r="H199" s="32">
        <v>0.0</v>
      </c>
      <c r="I199" s="32">
        <v>0.0</v>
      </c>
      <c r="J199" s="27">
        <f>J200+J201+J205+J203</f>
        <v>121739456.3</v>
      </c>
      <c r="K199" s="32">
        <v>0.0</v>
      </c>
      <c r="L199" s="32">
        <v>0.0</v>
      </c>
      <c r="M199" s="32">
        <v>0.0</v>
      </c>
      <c r="N199" s="32">
        <v>0.0</v>
      </c>
      <c r="O199" s="32">
        <v>0.0</v>
      </c>
      <c r="P199" s="28">
        <f>P203+P205</f>
        <v>421150104.3</v>
      </c>
      <c r="Q199" s="12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ht="19.5" customHeight="1">
      <c r="A200" s="29" t="s">
        <v>421</v>
      </c>
      <c r="B200" s="29" t="s">
        <v>422</v>
      </c>
      <c r="C200" s="29" t="s">
        <v>33</v>
      </c>
      <c r="D200" s="31" t="s">
        <v>423</v>
      </c>
      <c r="E200" s="32">
        <f>F200</f>
        <v>50000</v>
      </c>
      <c r="F200" s="32">
        <v>50000.0</v>
      </c>
      <c r="G200" s="32">
        <v>0.0</v>
      </c>
      <c r="H200" s="32">
        <v>0.0</v>
      </c>
      <c r="I200" s="32">
        <v>0.0</v>
      </c>
      <c r="J200" s="27">
        <v>0.0</v>
      </c>
      <c r="K200" s="32">
        <v>0.0</v>
      </c>
      <c r="L200" s="32">
        <v>0.0</v>
      </c>
      <c r="M200" s="32">
        <v>0.0</v>
      </c>
      <c r="N200" s="32">
        <v>0.0</v>
      </c>
      <c r="O200" s="32">
        <v>0.0</v>
      </c>
      <c r="P200" s="28">
        <f t="shared" ref="P200:P202" si="102">E200+J200</f>
        <v>50000</v>
      </c>
      <c r="Q200" s="12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ht="12.75" customHeight="1">
      <c r="A201" s="29" t="s">
        <v>408</v>
      </c>
      <c r="B201" s="29" t="s">
        <v>409</v>
      </c>
      <c r="C201" s="29" t="s">
        <v>33</v>
      </c>
      <c r="D201" s="31" t="s">
        <v>410</v>
      </c>
      <c r="E201" s="32">
        <f>F201+G201+H201+I201</f>
        <v>5002000</v>
      </c>
      <c r="F201" s="32">
        <v>5002000.0</v>
      </c>
      <c r="G201" s="32">
        <v>0.0</v>
      </c>
      <c r="H201" s="32">
        <v>0.0</v>
      </c>
      <c r="I201" s="32">
        <v>0.0</v>
      </c>
      <c r="J201" s="32">
        <f>K201+L201+M201</f>
        <v>900000</v>
      </c>
      <c r="K201" s="32">
        <v>900000.0</v>
      </c>
      <c r="L201" s="32">
        <v>0.0</v>
      </c>
      <c r="M201" s="32">
        <v>0.0</v>
      </c>
      <c r="N201" s="32">
        <v>0.0</v>
      </c>
      <c r="O201" s="32">
        <v>900000.0</v>
      </c>
      <c r="P201" s="28">
        <f t="shared" si="102"/>
        <v>5902000</v>
      </c>
      <c r="Q201" s="12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ht="39.0" customHeight="1">
      <c r="A202" s="29" t="s">
        <v>411</v>
      </c>
      <c r="B202" s="29" t="s">
        <v>96</v>
      </c>
      <c r="C202" s="29" t="s">
        <v>33</v>
      </c>
      <c r="D202" s="31" t="s">
        <v>424</v>
      </c>
      <c r="E202" s="32">
        <f>F202</f>
        <v>485000</v>
      </c>
      <c r="F202" s="32">
        <v>485000.0</v>
      </c>
      <c r="G202" s="32">
        <v>0.0</v>
      </c>
      <c r="H202" s="32">
        <v>0.0</v>
      </c>
      <c r="I202" s="32">
        <v>0.0</v>
      </c>
      <c r="J202" s="32">
        <f>L202+O202</f>
        <v>625000</v>
      </c>
      <c r="K202" s="32">
        <v>625000.0</v>
      </c>
      <c r="L202" s="32">
        <v>0.0</v>
      </c>
      <c r="M202" s="32">
        <v>0.0</v>
      </c>
      <c r="N202" s="32">
        <v>0.0</v>
      </c>
      <c r="O202" s="32">
        <v>625000.0</v>
      </c>
      <c r="P202" s="28">
        <f t="shared" si="102"/>
        <v>1110000</v>
      </c>
      <c r="Q202" s="12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ht="18.75" customHeight="1">
      <c r="A203" s="23" t="s">
        <v>425</v>
      </c>
      <c r="B203" s="23" t="s">
        <v>425</v>
      </c>
      <c r="C203" s="25" t="s">
        <v>425</v>
      </c>
      <c r="D203" s="26" t="s">
        <v>426</v>
      </c>
      <c r="E203" s="27">
        <f>F203+I203+E191</f>
        <v>300310648</v>
      </c>
      <c r="F203" s="27">
        <f t="shared" ref="F203:O203" si="103">F16+F59+F89+F130+F148+F189</f>
        <v>280621418.8</v>
      </c>
      <c r="G203" s="27">
        <f t="shared" si="103"/>
        <v>163901135.5</v>
      </c>
      <c r="H203" s="27">
        <f t="shared" si="103"/>
        <v>27801800</v>
      </c>
      <c r="I203" s="27">
        <f t="shared" si="103"/>
        <v>18689229.24</v>
      </c>
      <c r="J203" s="27">
        <f t="shared" si="103"/>
        <v>120839456.3</v>
      </c>
      <c r="K203" s="27">
        <f t="shared" si="103"/>
        <v>118897347.3</v>
      </c>
      <c r="L203" s="27">
        <f t="shared" si="103"/>
        <v>1942109</v>
      </c>
      <c r="M203" s="27">
        <f t="shared" si="103"/>
        <v>125000</v>
      </c>
      <c r="N203" s="27">
        <f t="shared" si="103"/>
        <v>0</v>
      </c>
      <c r="O203" s="27">
        <f t="shared" si="103"/>
        <v>118897347.3</v>
      </c>
      <c r="P203" s="28">
        <f>J203+E203</f>
        <v>421150104.3</v>
      </c>
      <c r="Q203" s="12"/>
      <c r="R203" s="5"/>
      <c r="S203" s="5"/>
      <c r="T203" s="5"/>
      <c r="U203" s="5"/>
      <c r="V203" s="5"/>
      <c r="W203" s="5"/>
      <c r="X203" s="5"/>
      <c r="Y203" s="5"/>
      <c r="Z203" s="5"/>
      <c r="AA203" s="5"/>
    </row>
    <row r="204" ht="18.75" hidden="1" customHeight="1">
      <c r="A204" s="58"/>
      <c r="B204" s="58"/>
      <c r="C204" s="59"/>
      <c r="D204" s="60"/>
      <c r="E204" s="61"/>
      <c r="F204" s="61"/>
      <c r="G204" s="61"/>
      <c r="H204" s="61"/>
      <c r="I204" s="61"/>
      <c r="J204" s="61"/>
      <c r="K204" s="61"/>
      <c r="L204" s="61"/>
      <c r="M204" s="61"/>
      <c r="N204" s="61"/>
      <c r="O204" s="61"/>
      <c r="P204" s="61"/>
      <c r="Q204" s="61"/>
      <c r="R204" s="5"/>
      <c r="S204" s="5"/>
      <c r="T204" s="5"/>
      <c r="U204" s="5"/>
      <c r="V204" s="5"/>
      <c r="W204" s="5"/>
      <c r="X204" s="5"/>
      <c r="Y204" s="5"/>
      <c r="Z204" s="5"/>
      <c r="AA204" s="5"/>
    </row>
    <row r="205" ht="18.75" hidden="1" customHeight="1">
      <c r="A205" s="58"/>
      <c r="B205" s="58"/>
      <c r="C205" s="59"/>
      <c r="D205" s="60"/>
      <c r="E205" s="61"/>
      <c r="F205" s="62"/>
      <c r="G205" s="62"/>
      <c r="H205" s="62"/>
      <c r="I205" s="61"/>
      <c r="J205" s="62"/>
      <c r="K205" s="62"/>
      <c r="L205" s="62"/>
      <c r="M205" s="61"/>
      <c r="N205" s="61"/>
      <c r="O205" s="62"/>
      <c r="P205" s="62"/>
      <c r="Q205" s="62"/>
      <c r="R205" s="5"/>
      <c r="S205" s="5"/>
      <c r="T205" s="5"/>
      <c r="U205" s="5"/>
      <c r="V205" s="5"/>
      <c r="W205" s="5"/>
      <c r="X205" s="5"/>
      <c r="Y205" s="5"/>
      <c r="Z205" s="5"/>
      <c r="AA205" s="5"/>
    </row>
    <row r="206" ht="18.75" hidden="1" customHeight="1">
      <c r="A206" s="58"/>
      <c r="B206" s="58"/>
      <c r="C206" s="59"/>
      <c r="D206" s="60"/>
      <c r="E206" s="61"/>
      <c r="F206" s="62"/>
      <c r="G206" s="62"/>
      <c r="H206" s="62"/>
      <c r="I206" s="61"/>
      <c r="J206" s="62"/>
      <c r="K206" s="62"/>
      <c r="L206" s="62"/>
      <c r="M206" s="61"/>
      <c r="N206" s="61"/>
      <c r="O206" s="62"/>
      <c r="P206" s="62"/>
      <c r="Q206" s="62"/>
      <c r="R206" s="5"/>
      <c r="S206" s="5"/>
      <c r="T206" s="5"/>
      <c r="U206" s="5"/>
      <c r="V206" s="5"/>
      <c r="W206" s="5"/>
      <c r="X206" s="5"/>
      <c r="Y206" s="5"/>
      <c r="Z206" s="5"/>
      <c r="AA206" s="5"/>
    </row>
    <row r="207" ht="18.75" customHeight="1">
      <c r="A207" s="63" t="s">
        <v>427</v>
      </c>
      <c r="B207" s="64"/>
      <c r="C207" s="63"/>
      <c r="D207" s="64"/>
      <c r="E207" s="61"/>
      <c r="F207" s="62"/>
      <c r="G207" s="62"/>
      <c r="H207" s="62"/>
      <c r="I207" s="61"/>
      <c r="J207" s="62"/>
      <c r="K207" s="62"/>
      <c r="L207" s="62" t="s">
        <v>428</v>
      </c>
      <c r="P207" s="62"/>
      <c r="Q207" s="62"/>
      <c r="R207" s="5"/>
      <c r="S207" s="5"/>
      <c r="T207" s="5"/>
      <c r="U207" s="5"/>
      <c r="V207" s="5"/>
      <c r="W207" s="5"/>
      <c r="X207" s="5"/>
      <c r="Y207" s="5"/>
      <c r="Z207" s="5"/>
      <c r="AA207" s="5"/>
    </row>
    <row r="208" ht="15.0" customHeight="1">
      <c r="A208" s="63"/>
      <c r="B208" s="63"/>
      <c r="C208" s="63"/>
      <c r="D208" s="63"/>
      <c r="E208" s="63"/>
      <c r="F208" s="63"/>
      <c r="G208" s="3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ht="15.0" customHeight="1">
      <c r="A210" s="64"/>
      <c r="B210" s="64"/>
      <c r="C210" s="63"/>
      <c r="D210" s="64"/>
      <c r="E210" s="64"/>
      <c r="F210" s="64"/>
      <c r="G210" s="64"/>
      <c r="H210" s="64"/>
      <c r="I210" s="64"/>
      <c r="J210" s="64"/>
      <c r="K210" s="64"/>
      <c r="L210" s="64"/>
      <c r="M210" s="64"/>
      <c r="N210" s="64"/>
      <c r="O210" s="64"/>
      <c r="P210" s="64"/>
      <c r="Q210" s="64"/>
      <c r="R210" s="64"/>
      <c r="S210" s="64"/>
      <c r="T210" s="64"/>
      <c r="U210" s="64"/>
      <c r="V210" s="64"/>
      <c r="W210" s="64"/>
      <c r="X210" s="64"/>
      <c r="Y210" s="64"/>
      <c r="Z210" s="64"/>
      <c r="AA210" s="64"/>
    </row>
    <row r="211" ht="11.25" customHeight="1">
      <c r="A211" s="64"/>
      <c r="B211" s="64"/>
      <c r="C211" s="64"/>
      <c r="D211" s="64"/>
      <c r="E211" s="64"/>
      <c r="F211" s="64"/>
      <c r="G211" s="64"/>
      <c r="H211" s="64"/>
      <c r="I211" s="64"/>
      <c r="J211" s="64"/>
      <c r="K211" s="64"/>
      <c r="L211" s="64"/>
      <c r="M211" s="64"/>
      <c r="N211" s="64"/>
      <c r="O211" s="64"/>
      <c r="P211" s="64"/>
      <c r="Q211" s="64"/>
      <c r="R211" s="64"/>
      <c r="S211" s="64"/>
      <c r="T211" s="64"/>
      <c r="U211" s="64"/>
      <c r="V211" s="64"/>
      <c r="W211" s="64"/>
      <c r="X211" s="64"/>
      <c r="Y211" s="64"/>
      <c r="Z211" s="64"/>
      <c r="AA211" s="64"/>
    </row>
    <row r="212" ht="11.25" customHeight="1">
      <c r="A212" s="64"/>
      <c r="B212" s="64"/>
      <c r="C212" s="64"/>
      <c r="D212" s="64"/>
      <c r="E212" s="64"/>
      <c r="F212" s="64"/>
      <c r="G212" s="64"/>
      <c r="H212" s="64"/>
      <c r="I212" s="64"/>
      <c r="J212" s="64"/>
      <c r="K212" s="64"/>
      <c r="L212" s="64"/>
      <c r="M212" s="64"/>
      <c r="N212" s="64"/>
      <c r="O212" s="64"/>
      <c r="P212" s="64"/>
      <c r="Q212" s="64"/>
      <c r="R212" s="64"/>
      <c r="S212" s="64"/>
      <c r="T212" s="64"/>
      <c r="U212" s="64"/>
      <c r="V212" s="64"/>
      <c r="W212" s="64"/>
      <c r="X212" s="64"/>
      <c r="Y212" s="64"/>
      <c r="Z212" s="64"/>
      <c r="AA212" s="64"/>
    </row>
    <row r="213" ht="11.25" customHeight="1">
      <c r="A213" s="64"/>
      <c r="B213" s="64"/>
      <c r="C213" s="64"/>
      <c r="D213" s="64"/>
      <c r="E213" s="64"/>
      <c r="F213" s="64"/>
      <c r="G213" s="64"/>
      <c r="H213" s="64"/>
      <c r="I213" s="64"/>
      <c r="J213" s="64"/>
      <c r="K213" s="64"/>
      <c r="L213" s="64"/>
      <c r="M213" s="64"/>
      <c r="N213" s="64"/>
      <c r="O213" s="64"/>
      <c r="P213" s="64"/>
      <c r="Q213" s="64"/>
      <c r="R213" s="64"/>
      <c r="S213" s="64"/>
      <c r="T213" s="64"/>
      <c r="U213" s="64"/>
      <c r="V213" s="64"/>
      <c r="W213" s="64"/>
      <c r="X213" s="64"/>
      <c r="Y213" s="64"/>
      <c r="Z213" s="64"/>
      <c r="AA213" s="64"/>
    </row>
    <row r="214" ht="11.25" customHeight="1">
      <c r="A214" s="64"/>
      <c r="B214" s="64"/>
      <c r="C214" s="64"/>
      <c r="D214" s="64"/>
      <c r="E214" s="64"/>
      <c r="F214" s="64"/>
      <c r="G214" s="64"/>
      <c r="H214" s="64"/>
      <c r="I214" s="64"/>
      <c r="J214" s="64"/>
      <c r="K214" s="64"/>
      <c r="L214" s="64"/>
      <c r="M214" s="64"/>
      <c r="N214" s="64"/>
      <c r="O214" s="64"/>
      <c r="P214" s="64"/>
      <c r="Q214" s="64"/>
      <c r="R214" s="64"/>
      <c r="S214" s="64"/>
      <c r="T214" s="64"/>
      <c r="U214" s="64"/>
      <c r="V214" s="64"/>
      <c r="W214" s="64"/>
      <c r="X214" s="64"/>
      <c r="Y214" s="64"/>
      <c r="Z214" s="64"/>
      <c r="AA214" s="64"/>
    </row>
    <row r="215" ht="11.25" customHeight="1">
      <c r="A215" s="64"/>
      <c r="B215" s="64"/>
      <c r="C215" s="64"/>
      <c r="D215" s="64"/>
      <c r="E215" s="64"/>
      <c r="F215" s="64"/>
      <c r="G215" s="64"/>
      <c r="H215" s="64"/>
      <c r="I215" s="64"/>
      <c r="J215" s="64"/>
      <c r="K215" s="64"/>
      <c r="L215" s="64"/>
      <c r="M215" s="64"/>
      <c r="N215" s="64"/>
      <c r="O215" s="64"/>
      <c r="P215" s="64"/>
      <c r="Q215" s="64"/>
      <c r="R215" s="64"/>
      <c r="S215" s="64"/>
      <c r="T215" s="64"/>
      <c r="U215" s="64"/>
      <c r="V215" s="64"/>
      <c r="W215" s="64"/>
      <c r="X215" s="64"/>
      <c r="Y215" s="64"/>
      <c r="Z215" s="64"/>
      <c r="AA215" s="64"/>
    </row>
    <row r="216" ht="11.25" customHeight="1">
      <c r="A216" s="64"/>
      <c r="B216" s="64"/>
      <c r="C216" s="64"/>
      <c r="D216" s="64"/>
      <c r="E216" s="64"/>
      <c r="F216" s="64"/>
      <c r="G216" s="64"/>
      <c r="H216" s="64"/>
      <c r="I216" s="64"/>
      <c r="J216" s="64"/>
      <c r="K216" s="64"/>
      <c r="L216" s="64"/>
      <c r="M216" s="64"/>
      <c r="N216" s="64"/>
      <c r="O216" s="64"/>
      <c r="P216" s="64"/>
      <c r="Q216" s="64"/>
      <c r="R216" s="64"/>
      <c r="S216" s="64"/>
      <c r="T216" s="64"/>
      <c r="U216" s="64"/>
      <c r="V216" s="64"/>
      <c r="W216" s="64"/>
      <c r="X216" s="64"/>
      <c r="Y216" s="64"/>
      <c r="Z216" s="64"/>
      <c r="AA216" s="64"/>
    </row>
    <row r="217" ht="11.25" customHeight="1">
      <c r="A217" s="64"/>
      <c r="B217" s="64"/>
      <c r="C217" s="64"/>
      <c r="D217" s="64"/>
      <c r="E217" s="64"/>
      <c r="F217" s="64"/>
      <c r="G217" s="64"/>
      <c r="H217" s="64"/>
      <c r="I217" s="64"/>
      <c r="J217" s="64"/>
      <c r="K217" s="64"/>
      <c r="L217" s="64"/>
      <c r="M217" s="64"/>
      <c r="N217" s="64"/>
      <c r="O217" s="64"/>
      <c r="P217" s="64"/>
      <c r="Q217" s="64"/>
      <c r="R217" s="64"/>
      <c r="S217" s="64"/>
      <c r="T217" s="64"/>
      <c r="U217" s="64"/>
      <c r="V217" s="64"/>
      <c r="W217" s="64"/>
      <c r="X217" s="64"/>
      <c r="Y217" s="64"/>
      <c r="Z217" s="64"/>
      <c r="AA217" s="64"/>
    </row>
    <row r="218" ht="11.25" customHeight="1">
      <c r="A218" s="64"/>
      <c r="B218" s="64"/>
      <c r="C218" s="64"/>
      <c r="D218" s="64"/>
      <c r="E218" s="64"/>
      <c r="F218" s="64"/>
      <c r="G218" s="64"/>
      <c r="H218" s="64"/>
      <c r="I218" s="64"/>
      <c r="J218" s="64"/>
      <c r="K218" s="64"/>
      <c r="L218" s="64"/>
      <c r="M218" s="64"/>
      <c r="N218" s="64"/>
      <c r="O218" s="64"/>
      <c r="P218" s="64"/>
      <c r="Q218" s="64"/>
      <c r="R218" s="64"/>
      <c r="S218" s="64"/>
      <c r="T218" s="64"/>
      <c r="U218" s="64"/>
      <c r="V218" s="64"/>
      <c r="W218" s="64"/>
      <c r="X218" s="64"/>
      <c r="Y218" s="64"/>
      <c r="Z218" s="64"/>
      <c r="AA218" s="64"/>
    </row>
    <row r="219" ht="11.25" customHeight="1">
      <c r="A219" s="64"/>
      <c r="B219" s="64"/>
      <c r="C219" s="64"/>
      <c r="D219" s="64"/>
      <c r="E219" s="64"/>
      <c r="F219" s="64"/>
      <c r="G219" s="64"/>
      <c r="H219" s="64"/>
      <c r="I219" s="64"/>
      <c r="J219" s="64"/>
      <c r="K219" s="64"/>
      <c r="L219" s="64"/>
      <c r="M219" s="64"/>
      <c r="N219" s="64"/>
      <c r="O219" s="64"/>
      <c r="P219" s="64"/>
      <c r="Q219" s="64"/>
      <c r="R219" s="64"/>
      <c r="S219" s="64"/>
      <c r="T219" s="64"/>
      <c r="U219" s="64"/>
      <c r="V219" s="64"/>
      <c r="W219" s="64"/>
      <c r="X219" s="64"/>
      <c r="Y219" s="64"/>
      <c r="Z219" s="64"/>
      <c r="AA219" s="64"/>
    </row>
    <row r="220" ht="11.25" customHeight="1">
      <c r="A220" s="64"/>
      <c r="B220" s="64"/>
      <c r="C220" s="64"/>
      <c r="D220" s="64"/>
      <c r="E220" s="64"/>
      <c r="F220" s="64"/>
      <c r="G220" s="64"/>
      <c r="H220" s="64"/>
      <c r="I220" s="64"/>
      <c r="J220" s="64"/>
      <c r="K220" s="64"/>
      <c r="L220" s="64"/>
      <c r="M220" s="64"/>
      <c r="N220" s="64"/>
      <c r="O220" s="64"/>
      <c r="P220" s="64"/>
      <c r="Q220" s="64"/>
      <c r="R220" s="64"/>
      <c r="S220" s="64"/>
      <c r="T220" s="64"/>
      <c r="U220" s="64"/>
      <c r="V220" s="64"/>
      <c r="W220" s="64"/>
      <c r="X220" s="64"/>
      <c r="Y220" s="64"/>
      <c r="Z220" s="64"/>
      <c r="AA220" s="64"/>
    </row>
    <row r="221" ht="11.25" customHeight="1">
      <c r="A221" s="64"/>
      <c r="B221" s="64"/>
      <c r="C221" s="64"/>
      <c r="D221" s="64"/>
      <c r="E221" s="64"/>
      <c r="F221" s="64"/>
      <c r="G221" s="64"/>
      <c r="H221" s="64"/>
      <c r="I221" s="64"/>
      <c r="J221" s="64"/>
      <c r="K221" s="64"/>
      <c r="L221" s="64"/>
      <c r="M221" s="64"/>
      <c r="N221" s="64"/>
      <c r="O221" s="64"/>
      <c r="P221" s="64"/>
      <c r="Q221" s="64"/>
      <c r="R221" s="64"/>
      <c r="S221" s="64"/>
      <c r="T221" s="64"/>
      <c r="U221" s="64"/>
      <c r="V221" s="64"/>
      <c r="W221" s="64"/>
      <c r="X221" s="64"/>
      <c r="Y221" s="64"/>
      <c r="Z221" s="64"/>
      <c r="AA221" s="64"/>
    </row>
    <row r="222" ht="11.25" customHeight="1">
      <c r="A222" s="64"/>
      <c r="B222" s="64"/>
      <c r="C222" s="64"/>
      <c r="D222" s="64"/>
      <c r="E222" s="64"/>
      <c r="F222" s="64"/>
      <c r="G222" s="64"/>
      <c r="H222" s="64"/>
      <c r="I222" s="64"/>
      <c r="J222" s="64"/>
      <c r="K222" s="64"/>
      <c r="L222" s="64"/>
      <c r="M222" s="64"/>
      <c r="N222" s="64"/>
      <c r="O222" s="64"/>
      <c r="P222" s="64"/>
      <c r="Q222" s="64"/>
      <c r="R222" s="64"/>
      <c r="S222" s="64"/>
      <c r="T222" s="64"/>
      <c r="U222" s="64"/>
      <c r="V222" s="64"/>
      <c r="W222" s="64"/>
      <c r="X222" s="64"/>
      <c r="Y222" s="64"/>
      <c r="Z222" s="64"/>
      <c r="AA222" s="64"/>
    </row>
    <row r="223" ht="11.25" customHeight="1">
      <c r="A223" s="64"/>
      <c r="B223" s="64"/>
      <c r="C223" s="64"/>
      <c r="D223" s="64"/>
      <c r="E223" s="64"/>
      <c r="F223" s="64"/>
      <c r="G223" s="64"/>
      <c r="H223" s="64"/>
      <c r="I223" s="64"/>
      <c r="J223" s="64"/>
      <c r="K223" s="64"/>
      <c r="L223" s="64"/>
      <c r="M223" s="64"/>
      <c r="N223" s="64"/>
      <c r="O223" s="64"/>
      <c r="P223" s="64"/>
      <c r="Q223" s="64"/>
      <c r="R223" s="64"/>
      <c r="S223" s="64"/>
      <c r="T223" s="64"/>
      <c r="U223" s="64"/>
      <c r="V223" s="64"/>
      <c r="W223" s="64"/>
      <c r="X223" s="64"/>
      <c r="Y223" s="64"/>
      <c r="Z223" s="64"/>
      <c r="AA223" s="64"/>
    </row>
    <row r="224" ht="11.25" customHeight="1">
      <c r="A224" s="64"/>
      <c r="B224" s="64"/>
      <c r="C224" s="64"/>
      <c r="D224" s="64"/>
      <c r="E224" s="64"/>
      <c r="F224" s="64"/>
      <c r="G224" s="64"/>
      <c r="H224" s="64"/>
      <c r="I224" s="64"/>
      <c r="J224" s="64"/>
      <c r="K224" s="64"/>
      <c r="L224" s="64"/>
      <c r="M224" s="64"/>
      <c r="N224" s="64"/>
      <c r="O224" s="64"/>
      <c r="P224" s="64"/>
      <c r="Q224" s="64"/>
      <c r="R224" s="64"/>
      <c r="S224" s="64"/>
      <c r="T224" s="64"/>
      <c r="U224" s="64"/>
      <c r="V224" s="64"/>
      <c r="W224" s="64"/>
      <c r="X224" s="64"/>
      <c r="Y224" s="64"/>
      <c r="Z224" s="64"/>
      <c r="AA224" s="64"/>
    </row>
    <row r="225" ht="11.25" customHeight="1">
      <c r="A225" s="64"/>
      <c r="B225" s="64"/>
      <c r="C225" s="64"/>
      <c r="D225" s="64"/>
      <c r="E225" s="64"/>
      <c r="F225" s="64"/>
      <c r="G225" s="64"/>
      <c r="H225" s="64"/>
      <c r="I225" s="64"/>
      <c r="J225" s="64"/>
      <c r="K225" s="64"/>
      <c r="L225" s="64"/>
      <c r="M225" s="64"/>
      <c r="N225" s="64"/>
      <c r="O225" s="64"/>
      <c r="P225" s="64"/>
      <c r="Q225" s="64"/>
      <c r="R225" s="64"/>
      <c r="S225" s="64"/>
      <c r="T225" s="64"/>
      <c r="U225" s="64"/>
      <c r="V225" s="64"/>
      <c r="W225" s="64"/>
      <c r="X225" s="64"/>
      <c r="Y225" s="64"/>
      <c r="Z225" s="64"/>
      <c r="AA225" s="64"/>
    </row>
    <row r="226" ht="11.25" customHeight="1">
      <c r="A226" s="64"/>
      <c r="B226" s="64"/>
      <c r="C226" s="64"/>
      <c r="D226" s="64"/>
      <c r="E226" s="64"/>
      <c r="F226" s="64"/>
      <c r="G226" s="64"/>
      <c r="H226" s="64"/>
      <c r="I226" s="64"/>
      <c r="J226" s="64"/>
      <c r="K226" s="64"/>
      <c r="L226" s="64"/>
      <c r="M226" s="64"/>
      <c r="N226" s="64"/>
      <c r="O226" s="64"/>
      <c r="P226" s="64"/>
      <c r="Q226" s="64"/>
      <c r="R226" s="64"/>
      <c r="S226" s="64"/>
      <c r="T226" s="64"/>
      <c r="U226" s="64"/>
      <c r="V226" s="64"/>
      <c r="W226" s="64"/>
      <c r="X226" s="64"/>
      <c r="Y226" s="64"/>
      <c r="Z226" s="64"/>
      <c r="AA226" s="64"/>
    </row>
    <row r="227" ht="11.25" customHeight="1">
      <c r="A227" s="64"/>
      <c r="B227" s="64"/>
      <c r="C227" s="64"/>
      <c r="D227" s="64"/>
      <c r="E227" s="64"/>
      <c r="F227" s="64"/>
      <c r="G227" s="64"/>
      <c r="H227" s="64"/>
      <c r="I227" s="64"/>
      <c r="J227" s="64"/>
      <c r="K227" s="64"/>
      <c r="L227" s="64"/>
      <c r="M227" s="64"/>
      <c r="N227" s="64"/>
      <c r="O227" s="64"/>
      <c r="P227" s="64"/>
      <c r="Q227" s="64"/>
      <c r="R227" s="64"/>
      <c r="S227" s="64"/>
      <c r="T227" s="64"/>
      <c r="U227" s="64"/>
      <c r="V227" s="64"/>
      <c r="W227" s="64"/>
      <c r="X227" s="64"/>
      <c r="Y227" s="64"/>
      <c r="Z227" s="64"/>
      <c r="AA227" s="64"/>
    </row>
    <row r="228" ht="11.25" customHeight="1">
      <c r="A228" s="64"/>
      <c r="B228" s="64"/>
      <c r="C228" s="64"/>
      <c r="D228" s="64"/>
      <c r="E228" s="64"/>
      <c r="F228" s="64"/>
      <c r="G228" s="64"/>
      <c r="H228" s="64"/>
      <c r="I228" s="64"/>
      <c r="J228" s="64"/>
      <c r="K228" s="64"/>
      <c r="L228" s="64"/>
      <c r="M228" s="64"/>
      <c r="N228" s="64"/>
      <c r="O228" s="64"/>
      <c r="P228" s="64"/>
      <c r="Q228" s="64"/>
      <c r="R228" s="64"/>
      <c r="S228" s="64"/>
      <c r="T228" s="64"/>
      <c r="U228" s="64"/>
      <c r="V228" s="64"/>
      <c r="W228" s="64"/>
      <c r="X228" s="64"/>
      <c r="Y228" s="64"/>
      <c r="Z228" s="64"/>
      <c r="AA228" s="64"/>
    </row>
    <row r="229" ht="11.25" customHeight="1">
      <c r="A229" s="64"/>
      <c r="B229" s="64"/>
      <c r="C229" s="64"/>
      <c r="D229" s="64"/>
      <c r="E229" s="64"/>
      <c r="F229" s="64"/>
      <c r="G229" s="64"/>
      <c r="H229" s="64"/>
      <c r="I229" s="64"/>
      <c r="J229" s="64"/>
      <c r="K229" s="64"/>
      <c r="L229" s="64"/>
      <c r="M229" s="64"/>
      <c r="N229" s="64"/>
      <c r="O229" s="64"/>
      <c r="P229" s="64"/>
      <c r="Q229" s="64"/>
      <c r="R229" s="64"/>
      <c r="S229" s="64"/>
      <c r="T229" s="64"/>
      <c r="U229" s="64"/>
      <c r="V229" s="64"/>
      <c r="W229" s="64"/>
      <c r="X229" s="64"/>
      <c r="Y229" s="64"/>
      <c r="Z229" s="64"/>
      <c r="AA229" s="64"/>
    </row>
    <row r="230" ht="11.25" customHeight="1">
      <c r="A230" s="64"/>
      <c r="B230" s="64"/>
      <c r="C230" s="64"/>
      <c r="D230" s="64"/>
      <c r="E230" s="64"/>
      <c r="F230" s="64"/>
      <c r="G230" s="64"/>
      <c r="H230" s="64"/>
      <c r="I230" s="64"/>
      <c r="J230" s="64"/>
      <c r="K230" s="64"/>
      <c r="L230" s="64"/>
      <c r="M230" s="64"/>
      <c r="N230" s="64"/>
      <c r="O230" s="64"/>
      <c r="P230" s="64"/>
      <c r="Q230" s="64"/>
      <c r="R230" s="64"/>
      <c r="S230" s="64"/>
      <c r="T230" s="64"/>
      <c r="U230" s="64"/>
      <c r="V230" s="64"/>
      <c r="W230" s="64"/>
      <c r="X230" s="64"/>
      <c r="Y230" s="64"/>
      <c r="Z230" s="64"/>
      <c r="AA230" s="64"/>
    </row>
    <row r="231" ht="11.25" customHeight="1">
      <c r="A231" s="64"/>
      <c r="B231" s="64"/>
      <c r="C231" s="64"/>
      <c r="D231" s="64"/>
      <c r="E231" s="64"/>
      <c r="F231" s="64"/>
      <c r="G231" s="64"/>
      <c r="H231" s="64"/>
      <c r="I231" s="64"/>
      <c r="J231" s="64"/>
      <c r="K231" s="64"/>
      <c r="L231" s="64"/>
      <c r="M231" s="64"/>
      <c r="N231" s="64"/>
      <c r="O231" s="64"/>
      <c r="P231" s="64"/>
      <c r="Q231" s="64"/>
      <c r="R231" s="64"/>
      <c r="S231" s="64"/>
      <c r="T231" s="64"/>
      <c r="U231" s="64"/>
      <c r="V231" s="64"/>
      <c r="W231" s="64"/>
      <c r="X231" s="64"/>
      <c r="Y231" s="64"/>
      <c r="Z231" s="64"/>
      <c r="AA231" s="64"/>
    </row>
    <row r="232" ht="11.25" customHeight="1">
      <c r="A232" s="64"/>
      <c r="B232" s="64"/>
      <c r="C232" s="64"/>
      <c r="D232" s="64"/>
      <c r="E232" s="64"/>
      <c r="F232" s="64"/>
      <c r="G232" s="64"/>
      <c r="H232" s="64"/>
      <c r="I232" s="64"/>
      <c r="J232" s="64"/>
      <c r="K232" s="64"/>
      <c r="L232" s="64"/>
      <c r="M232" s="64"/>
      <c r="N232" s="64"/>
      <c r="O232" s="64"/>
      <c r="P232" s="64"/>
      <c r="Q232" s="64"/>
      <c r="R232" s="64"/>
      <c r="S232" s="64"/>
      <c r="T232" s="64"/>
      <c r="U232" s="64"/>
      <c r="V232" s="64"/>
      <c r="W232" s="64"/>
      <c r="X232" s="64"/>
      <c r="Y232" s="64"/>
      <c r="Z232" s="64"/>
      <c r="AA232" s="64"/>
    </row>
    <row r="233" ht="11.25" customHeight="1">
      <c r="A233" s="64"/>
      <c r="B233" s="64"/>
      <c r="C233" s="64"/>
      <c r="D233" s="64"/>
      <c r="E233" s="64"/>
      <c r="F233" s="64"/>
      <c r="G233" s="64"/>
      <c r="H233" s="64"/>
      <c r="I233" s="64"/>
      <c r="J233" s="64"/>
      <c r="K233" s="64"/>
      <c r="L233" s="64"/>
      <c r="M233" s="64"/>
      <c r="N233" s="64"/>
      <c r="O233" s="64"/>
      <c r="P233" s="64"/>
      <c r="Q233" s="64"/>
      <c r="R233" s="64"/>
      <c r="S233" s="64"/>
      <c r="T233" s="64"/>
      <c r="U233" s="64"/>
      <c r="V233" s="64"/>
      <c r="W233" s="64"/>
      <c r="X233" s="64"/>
      <c r="Y233" s="64"/>
      <c r="Z233" s="64"/>
      <c r="AA233" s="64"/>
    </row>
    <row r="234" ht="11.25" customHeight="1">
      <c r="A234" s="64"/>
      <c r="B234" s="64"/>
      <c r="C234" s="64"/>
      <c r="D234" s="64"/>
      <c r="E234" s="64"/>
      <c r="F234" s="64"/>
      <c r="G234" s="64"/>
      <c r="H234" s="64"/>
      <c r="I234" s="64"/>
      <c r="J234" s="64"/>
      <c r="K234" s="64"/>
      <c r="L234" s="64"/>
      <c r="M234" s="64"/>
      <c r="N234" s="64"/>
      <c r="O234" s="64"/>
      <c r="P234" s="64"/>
      <c r="Q234" s="64"/>
      <c r="R234" s="64"/>
      <c r="S234" s="64"/>
      <c r="T234" s="64"/>
      <c r="U234" s="64"/>
      <c r="V234" s="64"/>
      <c r="W234" s="64"/>
      <c r="X234" s="64"/>
      <c r="Y234" s="64"/>
      <c r="Z234" s="64"/>
      <c r="AA234" s="64"/>
    </row>
    <row r="235" ht="11.25" customHeight="1">
      <c r="A235" s="64"/>
      <c r="B235" s="64"/>
      <c r="C235" s="64"/>
      <c r="D235" s="64"/>
      <c r="E235" s="64"/>
      <c r="F235" s="64"/>
      <c r="G235" s="64"/>
      <c r="H235" s="64"/>
      <c r="I235" s="64"/>
      <c r="J235" s="64"/>
      <c r="K235" s="64"/>
      <c r="L235" s="64"/>
      <c r="M235" s="64"/>
      <c r="N235" s="64"/>
      <c r="O235" s="64"/>
      <c r="P235" s="64"/>
      <c r="Q235" s="64"/>
      <c r="R235" s="64"/>
      <c r="S235" s="64"/>
      <c r="T235" s="64"/>
      <c r="U235" s="64"/>
      <c r="V235" s="64"/>
      <c r="W235" s="64"/>
      <c r="X235" s="64"/>
      <c r="Y235" s="64"/>
      <c r="Z235" s="64"/>
      <c r="AA235" s="64"/>
    </row>
    <row r="236" ht="11.25" customHeight="1">
      <c r="A236" s="64"/>
      <c r="B236" s="64"/>
      <c r="C236" s="64"/>
      <c r="D236" s="64"/>
      <c r="E236" s="64"/>
      <c r="F236" s="64"/>
      <c r="G236" s="64"/>
      <c r="H236" s="64"/>
      <c r="I236" s="64"/>
      <c r="J236" s="64"/>
      <c r="K236" s="64"/>
      <c r="L236" s="64"/>
      <c r="M236" s="64"/>
      <c r="N236" s="64"/>
      <c r="O236" s="64"/>
      <c r="P236" s="64"/>
      <c r="Q236" s="64"/>
      <c r="R236" s="64"/>
      <c r="S236" s="64"/>
      <c r="T236" s="64"/>
      <c r="U236" s="64"/>
      <c r="V236" s="64"/>
      <c r="W236" s="64"/>
      <c r="X236" s="64"/>
      <c r="Y236" s="64"/>
      <c r="Z236" s="64"/>
      <c r="AA236" s="64"/>
    </row>
    <row r="237" ht="11.25" customHeight="1">
      <c r="A237" s="64"/>
      <c r="B237" s="64"/>
      <c r="C237" s="64"/>
      <c r="D237" s="64"/>
      <c r="E237" s="64"/>
      <c r="F237" s="64"/>
      <c r="G237" s="64"/>
      <c r="H237" s="64"/>
      <c r="I237" s="64"/>
      <c r="J237" s="64"/>
      <c r="K237" s="64"/>
      <c r="L237" s="64"/>
      <c r="M237" s="64"/>
      <c r="N237" s="64"/>
      <c r="O237" s="64"/>
      <c r="P237" s="64"/>
      <c r="Q237" s="64"/>
      <c r="R237" s="64"/>
      <c r="S237" s="64"/>
      <c r="T237" s="64"/>
      <c r="U237" s="64"/>
      <c r="V237" s="64"/>
      <c r="W237" s="64"/>
      <c r="X237" s="64"/>
      <c r="Y237" s="64"/>
      <c r="Z237" s="64"/>
      <c r="AA237" s="64"/>
    </row>
    <row r="238" ht="11.25" customHeight="1">
      <c r="A238" s="64"/>
      <c r="B238" s="64"/>
      <c r="C238" s="64"/>
      <c r="D238" s="64"/>
      <c r="E238" s="64"/>
      <c r="F238" s="64"/>
      <c r="G238" s="64"/>
      <c r="H238" s="64"/>
      <c r="I238" s="64"/>
      <c r="J238" s="64"/>
      <c r="K238" s="64"/>
      <c r="L238" s="64"/>
      <c r="M238" s="64"/>
      <c r="N238" s="64"/>
      <c r="O238" s="64"/>
      <c r="P238" s="64"/>
      <c r="Q238" s="64"/>
      <c r="R238" s="64"/>
      <c r="S238" s="64"/>
      <c r="T238" s="64"/>
      <c r="U238" s="64"/>
      <c r="V238" s="64"/>
      <c r="W238" s="64"/>
      <c r="X238" s="64"/>
      <c r="Y238" s="64"/>
      <c r="Z238" s="64"/>
      <c r="AA238" s="64"/>
    </row>
    <row r="239" ht="11.25" customHeight="1">
      <c r="A239" s="64"/>
      <c r="B239" s="64"/>
      <c r="C239" s="64"/>
      <c r="D239" s="64"/>
      <c r="E239" s="64"/>
      <c r="F239" s="64"/>
      <c r="G239" s="64"/>
      <c r="H239" s="64"/>
      <c r="I239" s="64"/>
      <c r="J239" s="64"/>
      <c r="K239" s="64"/>
      <c r="L239" s="64"/>
      <c r="M239" s="64"/>
      <c r="N239" s="64"/>
      <c r="O239" s="64"/>
      <c r="P239" s="64"/>
      <c r="Q239" s="64"/>
      <c r="R239" s="64"/>
      <c r="S239" s="64"/>
      <c r="T239" s="64"/>
      <c r="U239" s="64"/>
      <c r="V239" s="64"/>
      <c r="W239" s="64"/>
      <c r="X239" s="64"/>
      <c r="Y239" s="64"/>
      <c r="Z239" s="64"/>
      <c r="AA239" s="64"/>
    </row>
    <row r="240" ht="11.25" customHeight="1">
      <c r="A240" s="64"/>
      <c r="B240" s="64"/>
      <c r="C240" s="64"/>
      <c r="D240" s="64"/>
      <c r="E240" s="64"/>
      <c r="F240" s="64"/>
      <c r="G240" s="64"/>
      <c r="H240" s="64"/>
      <c r="I240" s="64"/>
      <c r="J240" s="64"/>
      <c r="K240" s="64"/>
      <c r="L240" s="64"/>
      <c r="M240" s="64"/>
      <c r="N240" s="64"/>
      <c r="O240" s="64"/>
      <c r="P240" s="64"/>
      <c r="Q240" s="64"/>
      <c r="R240" s="64"/>
      <c r="S240" s="64"/>
      <c r="T240" s="64"/>
      <c r="U240" s="64"/>
      <c r="V240" s="64"/>
      <c r="W240" s="64"/>
      <c r="X240" s="64"/>
      <c r="Y240" s="64"/>
      <c r="Z240" s="64"/>
      <c r="AA240" s="64"/>
    </row>
    <row r="241" ht="11.25" customHeight="1">
      <c r="A241" s="64"/>
      <c r="B241" s="64"/>
      <c r="C241" s="64"/>
      <c r="D241" s="64"/>
      <c r="E241" s="64"/>
      <c r="F241" s="64"/>
      <c r="G241" s="64"/>
      <c r="H241" s="64"/>
      <c r="I241" s="64"/>
      <c r="J241" s="64"/>
      <c r="K241" s="64"/>
      <c r="L241" s="64"/>
      <c r="M241" s="64"/>
      <c r="N241" s="64"/>
      <c r="O241" s="64"/>
      <c r="P241" s="64"/>
      <c r="Q241" s="64"/>
      <c r="R241" s="64"/>
      <c r="S241" s="64"/>
      <c r="T241" s="64"/>
      <c r="U241" s="64"/>
      <c r="V241" s="64"/>
      <c r="W241" s="64"/>
      <c r="X241" s="64"/>
      <c r="Y241" s="64"/>
      <c r="Z241" s="64"/>
      <c r="AA241" s="64"/>
    </row>
    <row r="242" ht="11.25" customHeight="1">
      <c r="A242" s="64"/>
      <c r="B242" s="64"/>
      <c r="C242" s="64"/>
      <c r="D242" s="64"/>
      <c r="E242" s="64"/>
      <c r="F242" s="64"/>
      <c r="G242" s="64"/>
      <c r="H242" s="64"/>
      <c r="I242" s="64"/>
      <c r="J242" s="64"/>
      <c r="K242" s="64"/>
      <c r="L242" s="64"/>
      <c r="M242" s="64"/>
      <c r="N242" s="64"/>
      <c r="O242" s="64"/>
      <c r="P242" s="64"/>
      <c r="Q242" s="64"/>
      <c r="R242" s="64"/>
      <c r="S242" s="64"/>
      <c r="T242" s="64"/>
      <c r="U242" s="64"/>
      <c r="V242" s="64"/>
      <c r="W242" s="64"/>
      <c r="X242" s="64"/>
      <c r="Y242" s="64"/>
      <c r="Z242" s="64"/>
      <c r="AA242" s="64"/>
    </row>
    <row r="243" ht="11.25" customHeight="1">
      <c r="A243" s="64"/>
      <c r="B243" s="64"/>
      <c r="C243" s="64"/>
      <c r="D243" s="64"/>
      <c r="E243" s="64"/>
      <c r="F243" s="64"/>
      <c r="G243" s="64"/>
      <c r="H243" s="64"/>
      <c r="I243" s="64"/>
      <c r="J243" s="64"/>
      <c r="K243" s="64"/>
      <c r="L243" s="64"/>
      <c r="M243" s="64"/>
      <c r="N243" s="64"/>
      <c r="O243" s="64"/>
      <c r="P243" s="64"/>
      <c r="Q243" s="64"/>
      <c r="R243" s="64"/>
      <c r="S243" s="64"/>
      <c r="T243" s="64"/>
      <c r="U243" s="64"/>
      <c r="V243" s="64"/>
      <c r="W243" s="64"/>
      <c r="X243" s="64"/>
      <c r="Y243" s="64"/>
      <c r="Z243" s="64"/>
      <c r="AA243" s="64"/>
    </row>
    <row r="244" ht="11.25" customHeight="1">
      <c r="A244" s="64"/>
      <c r="B244" s="64"/>
      <c r="C244" s="64"/>
      <c r="D244" s="64"/>
      <c r="E244" s="64"/>
      <c r="F244" s="64"/>
      <c r="G244" s="64"/>
      <c r="H244" s="64"/>
      <c r="I244" s="64"/>
      <c r="J244" s="64"/>
      <c r="K244" s="64"/>
      <c r="L244" s="64"/>
      <c r="M244" s="64"/>
      <c r="N244" s="64"/>
      <c r="O244" s="64"/>
      <c r="P244" s="64"/>
      <c r="Q244" s="64"/>
      <c r="R244" s="64"/>
      <c r="S244" s="64"/>
      <c r="T244" s="64"/>
      <c r="U244" s="64"/>
      <c r="V244" s="64"/>
      <c r="W244" s="64"/>
      <c r="X244" s="64"/>
      <c r="Y244" s="64"/>
      <c r="Z244" s="64"/>
      <c r="AA244" s="64"/>
    </row>
    <row r="245" ht="11.25" customHeight="1">
      <c r="A245" s="64"/>
      <c r="B245" s="64"/>
      <c r="C245" s="64"/>
      <c r="D245" s="64"/>
      <c r="E245" s="64"/>
      <c r="F245" s="64"/>
      <c r="G245" s="64"/>
      <c r="H245" s="64"/>
      <c r="I245" s="64"/>
      <c r="J245" s="64"/>
      <c r="K245" s="64"/>
      <c r="L245" s="64"/>
      <c r="M245" s="64"/>
      <c r="N245" s="64"/>
      <c r="O245" s="64"/>
      <c r="P245" s="64"/>
      <c r="Q245" s="64"/>
      <c r="R245" s="64"/>
      <c r="S245" s="64"/>
      <c r="T245" s="64"/>
      <c r="U245" s="64"/>
      <c r="V245" s="64"/>
      <c r="W245" s="64"/>
      <c r="X245" s="64"/>
      <c r="Y245" s="64"/>
      <c r="Z245" s="64"/>
      <c r="AA245" s="64"/>
    </row>
    <row r="246" ht="11.25" customHeight="1">
      <c r="A246" s="64"/>
      <c r="B246" s="64"/>
      <c r="C246" s="64"/>
      <c r="D246" s="64"/>
      <c r="E246" s="64"/>
      <c r="F246" s="64"/>
      <c r="G246" s="64"/>
      <c r="H246" s="64"/>
      <c r="I246" s="64"/>
      <c r="J246" s="64"/>
      <c r="K246" s="64"/>
      <c r="L246" s="64"/>
      <c r="M246" s="64"/>
      <c r="N246" s="64"/>
      <c r="O246" s="64"/>
      <c r="P246" s="64"/>
      <c r="Q246" s="64"/>
      <c r="R246" s="64"/>
      <c r="S246" s="64"/>
      <c r="T246" s="64"/>
      <c r="U246" s="64"/>
      <c r="V246" s="64"/>
      <c r="W246" s="64"/>
      <c r="X246" s="64"/>
      <c r="Y246" s="64"/>
      <c r="Z246" s="64"/>
      <c r="AA246" s="64"/>
    </row>
    <row r="247" ht="11.25" customHeight="1">
      <c r="A247" s="64"/>
      <c r="B247" s="64"/>
      <c r="C247" s="64"/>
      <c r="D247" s="64"/>
      <c r="E247" s="64"/>
      <c r="F247" s="64"/>
      <c r="G247" s="64"/>
      <c r="H247" s="64"/>
      <c r="I247" s="64"/>
      <c r="J247" s="64"/>
      <c r="K247" s="64"/>
      <c r="L247" s="64"/>
      <c r="M247" s="64"/>
      <c r="N247" s="64"/>
      <c r="O247" s="64"/>
      <c r="P247" s="64"/>
      <c r="Q247" s="64"/>
      <c r="R247" s="64"/>
      <c r="S247" s="64"/>
      <c r="T247" s="64"/>
      <c r="U247" s="64"/>
      <c r="V247" s="64"/>
      <c r="W247" s="64"/>
      <c r="X247" s="64"/>
      <c r="Y247" s="64"/>
      <c r="Z247" s="64"/>
      <c r="AA247" s="64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ht="12.0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ht="12.0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ht="12.0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ht="12.0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ht="12.0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ht="12.0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ht="12.0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ht="12.0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ht="12.0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ht="12.0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ht="12.0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ht="12.0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ht="12.0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ht="12.0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ht="12.0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ht="12.0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ht="12.0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ht="12.0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ht="12.0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ht="12.0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ht="12.0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ht="12.0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ht="12.0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ht="12.0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ht="12.0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ht="12.0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ht="12.0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ht="12.0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ht="12.0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ht="12.0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ht="12.0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ht="12.0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ht="12.0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ht="12.0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ht="12.0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ht="12.0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ht="12.0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ht="12.0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ht="12.0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ht="12.0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ht="12.0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ht="12.0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ht="12.0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ht="12.0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ht="12.0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ht="12.0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ht="12.0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ht="12.0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ht="12.0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ht="12.0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ht="12.0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ht="12.0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ht="12.0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ht="12.0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ht="12.0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ht="12.0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ht="12.0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ht="12.0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ht="12.0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ht="12.0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ht="12.0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ht="12.0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ht="12.0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ht="12.0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ht="12.0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ht="12.0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ht="12.0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ht="12.0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ht="12.0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ht="12.0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ht="12.0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ht="12.0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ht="12.0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ht="12.0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ht="12.0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ht="12.0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ht="12.0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ht="12.0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ht="12.0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ht="12.0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ht="12.0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ht="12.0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ht="12.0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ht="12.0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ht="12.0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ht="12.0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ht="12.0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ht="12.0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ht="12.0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ht="12.0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ht="12.0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ht="12.0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ht="12.0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ht="12.0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ht="12.0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ht="12.0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ht="12.0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ht="12.0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ht="12.0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ht="12.0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ht="12.0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ht="12.0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ht="12.0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ht="12.0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ht="12.0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ht="12.0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ht="12.0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ht="12.0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ht="12.0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ht="12.0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ht="12.0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ht="12.0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ht="12.0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ht="12.0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ht="12.0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ht="12.0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ht="12.0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ht="12.0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ht="12.0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ht="12.0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ht="12.0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ht="12.0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ht="12.0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ht="12.0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ht="12.0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ht="12.0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ht="12.0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ht="12.0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ht="12.0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ht="12.0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ht="12.0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ht="12.0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ht="12.0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ht="12.0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ht="12.0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ht="12.0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ht="12.0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ht="12.0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ht="12.0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ht="12.0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ht="12.0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ht="12.0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ht="12.0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ht="12.0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ht="12.0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ht="12.0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ht="12.0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ht="12.0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ht="12.0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ht="12.0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ht="12.0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ht="12.0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ht="12.0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ht="12.0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ht="12.0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ht="12.0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ht="12.0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ht="12.0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ht="12.0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ht="12.0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ht="12.0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ht="12.0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ht="12.0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ht="12.0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ht="12.0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ht="12.0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ht="12.0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ht="12.0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ht="12.0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ht="12.0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ht="12.0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ht="12.0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ht="12.0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ht="12.0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ht="12.0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ht="12.0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ht="12.0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ht="12.0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ht="12.0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ht="12.0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ht="12.0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ht="12.0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ht="12.0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ht="12.0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ht="12.0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ht="12.0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ht="12.0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ht="12.0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ht="12.0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ht="12.0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ht="12.0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ht="12.0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ht="12.0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ht="12.0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ht="12.0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ht="12.0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ht="12.0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ht="12.0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ht="12.0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ht="12.0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ht="12.0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ht="12.0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ht="12.0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ht="12.0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ht="12.0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ht="12.0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ht="12.0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ht="12.0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ht="12.0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ht="12.0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ht="12.0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ht="12.0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ht="12.0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ht="12.0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ht="12.0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ht="12.0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ht="12.0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ht="12.0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ht="12.0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ht="12.0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ht="12.0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ht="12.0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ht="12.0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ht="12.0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ht="12.0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ht="12.0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ht="12.0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ht="12.0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ht="12.0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ht="12.0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ht="12.0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ht="12.0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ht="12.0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ht="12.0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ht="12.0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ht="12.0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ht="12.0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ht="12.0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ht="12.0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ht="12.0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ht="12.0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ht="12.0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ht="12.0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ht="12.0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ht="12.0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ht="12.0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ht="12.0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ht="12.0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ht="12.0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ht="12.0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ht="12.0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ht="12.0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ht="12.0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ht="12.0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ht="12.0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ht="12.0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ht="12.0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ht="12.0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ht="12.0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ht="12.0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ht="12.0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ht="12.0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ht="12.0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ht="12.0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ht="12.0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ht="12.0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ht="12.0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ht="12.0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ht="12.0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ht="12.0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ht="12.0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ht="12.0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ht="12.0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ht="12.0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ht="12.0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ht="12.0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ht="12.0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ht="12.0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ht="12.0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ht="12.0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ht="12.0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ht="12.0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ht="12.0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ht="12.0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ht="12.0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ht="12.0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ht="12.0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ht="12.0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ht="12.0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ht="12.0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ht="12.0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ht="12.0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ht="12.0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ht="12.0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ht="12.0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ht="12.0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ht="12.0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ht="12.0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ht="12.0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ht="12.0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ht="12.0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ht="12.0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ht="12.0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ht="12.0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ht="12.0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ht="12.0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ht="12.0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ht="12.0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ht="12.0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ht="12.0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ht="12.0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ht="12.0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ht="12.0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ht="12.0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ht="12.0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ht="12.0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ht="12.0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ht="12.0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ht="12.0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ht="12.0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ht="12.0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ht="12.0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ht="12.0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ht="12.0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ht="12.0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ht="12.0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ht="12.0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ht="12.0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ht="12.0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ht="12.0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ht="12.0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ht="12.0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ht="12.0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ht="12.0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ht="12.0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ht="12.0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ht="12.0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ht="12.0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ht="12.0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ht="12.0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ht="12.0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ht="12.0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ht="12.0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ht="12.0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ht="12.0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ht="12.0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ht="12.0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ht="12.0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ht="12.0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ht="12.0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ht="12.0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ht="12.0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ht="12.0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ht="12.0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ht="12.0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ht="12.0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ht="12.0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ht="12.0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ht="12.0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ht="12.0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ht="12.0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ht="12.0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ht="12.0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ht="12.0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ht="12.0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ht="12.0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ht="12.0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ht="12.0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ht="12.0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ht="12.0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ht="12.0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ht="12.0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ht="12.0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ht="12.0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ht="12.0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ht="12.0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ht="12.0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ht="12.0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ht="12.0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ht="12.0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ht="12.0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ht="12.0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ht="12.0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ht="12.0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ht="12.0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ht="12.0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ht="12.0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ht="12.0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ht="12.0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ht="12.0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ht="12.0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ht="12.0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ht="12.0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ht="12.0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ht="12.0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ht="12.0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ht="12.0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ht="12.0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ht="12.0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ht="12.0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ht="12.0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ht="12.0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ht="12.0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ht="12.0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ht="12.0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ht="12.0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ht="12.0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ht="12.0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ht="12.0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ht="12.0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ht="12.0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ht="12.0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ht="12.0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ht="12.0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ht="12.0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ht="12.0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ht="12.0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ht="12.0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ht="12.0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ht="12.0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ht="12.0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ht="12.0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ht="12.0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ht="12.0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ht="12.0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ht="12.0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ht="12.0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ht="12.0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ht="12.0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ht="12.0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ht="12.0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ht="12.0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ht="12.0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ht="12.0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ht="12.0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ht="12.0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ht="12.0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ht="12.0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ht="12.0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ht="12.0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ht="12.0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ht="12.0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ht="12.0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ht="12.0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ht="12.0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ht="12.0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ht="12.0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ht="12.0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ht="12.0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ht="12.0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ht="12.0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ht="12.0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ht="12.0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ht="12.0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ht="12.0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ht="12.0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ht="12.0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ht="12.0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ht="12.0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ht="12.0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ht="12.0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ht="12.0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ht="12.0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ht="12.0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ht="12.0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ht="12.0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ht="12.0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ht="12.0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ht="12.0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ht="12.0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ht="12.0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ht="12.0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ht="12.0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ht="12.0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ht="12.0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ht="12.0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ht="12.0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ht="12.0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ht="12.0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ht="12.0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ht="12.0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ht="12.0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ht="12.0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ht="12.0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ht="12.0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ht="12.0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ht="12.0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ht="12.0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ht="12.0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ht="12.0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ht="12.0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ht="12.0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ht="12.0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ht="12.0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ht="12.0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ht="12.0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ht="12.0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ht="12.0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ht="12.0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ht="12.0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ht="12.0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ht="12.0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ht="12.0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ht="12.0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ht="12.0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ht="12.0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ht="12.0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ht="12.0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ht="12.0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ht="12.0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ht="12.0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ht="12.0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ht="12.0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ht="12.0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ht="12.0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ht="12.0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ht="12.0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ht="12.0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ht="12.0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ht="12.0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ht="12.0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ht="12.0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ht="12.0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ht="12.0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ht="12.0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ht="12.0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ht="12.0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ht="12.0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ht="12.0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ht="12.0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ht="12.0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ht="12.0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ht="12.0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ht="12.0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ht="12.0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ht="12.0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ht="12.0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ht="12.0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ht="12.0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ht="12.0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ht="12.0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ht="12.0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ht="12.0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ht="12.0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ht="12.0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ht="12.0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ht="12.0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ht="12.0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ht="12.0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ht="12.0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ht="12.0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ht="12.0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ht="12.0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ht="12.0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ht="12.0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ht="12.0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ht="12.0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ht="12.0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ht="12.0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ht="12.0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ht="12.0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ht="12.0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ht="12.0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ht="12.0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ht="12.0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ht="12.0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ht="12.0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ht="12.0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ht="12.0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ht="12.0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ht="12.0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ht="12.0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ht="12.0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ht="12.0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ht="12.0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ht="12.0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ht="12.0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ht="12.0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ht="12.0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ht="12.0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ht="12.0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ht="12.0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ht="12.0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ht="12.0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ht="12.0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ht="12.0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  <row r="994" ht="12.0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</row>
    <row r="995" ht="12.0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</row>
    <row r="996" ht="12.0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</row>
    <row r="997" ht="12.0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</row>
    <row r="998" ht="12.0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</row>
    <row r="999" ht="12.0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</row>
    <row r="1000" ht="12.0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</row>
  </sheetData>
  <mergeCells count="219">
    <mergeCell ref="L1:Q1"/>
    <mergeCell ref="J2:Q2"/>
    <mergeCell ref="I3:Q3"/>
    <mergeCell ref="I4:Q4"/>
    <mergeCell ref="E5:I5"/>
    <mergeCell ref="A6:Q6"/>
    <mergeCell ref="B9:C9"/>
    <mergeCell ref="E12:E14"/>
    <mergeCell ref="F12:F14"/>
    <mergeCell ref="G12:H12"/>
    <mergeCell ref="I12:I14"/>
    <mergeCell ref="G13:G14"/>
    <mergeCell ref="H13:H14"/>
    <mergeCell ref="J12:J14"/>
    <mergeCell ref="K12:K14"/>
    <mergeCell ref="L12:L14"/>
    <mergeCell ref="M12:N12"/>
    <mergeCell ref="M13:M14"/>
    <mergeCell ref="N13:N14"/>
    <mergeCell ref="B10:C10"/>
    <mergeCell ref="A11:A14"/>
    <mergeCell ref="B11:B14"/>
    <mergeCell ref="C11:C14"/>
    <mergeCell ref="D11:D14"/>
    <mergeCell ref="E11:I11"/>
    <mergeCell ref="J11:O11"/>
    <mergeCell ref="O12:O14"/>
    <mergeCell ref="P10:Q10"/>
    <mergeCell ref="P11:Q14"/>
    <mergeCell ref="P15:Q15"/>
    <mergeCell ref="P16:Q16"/>
    <mergeCell ref="P17:Q17"/>
    <mergeCell ref="P18:Q18"/>
    <mergeCell ref="P19:Q19"/>
    <mergeCell ref="P20:Q20"/>
    <mergeCell ref="P21:Q21"/>
    <mergeCell ref="P22:Q22"/>
    <mergeCell ref="P23:Q23"/>
    <mergeCell ref="P24:Q24"/>
    <mergeCell ref="P25:Q25"/>
    <mergeCell ref="P26:Q26"/>
    <mergeCell ref="P27:Q27"/>
    <mergeCell ref="P28:Q28"/>
    <mergeCell ref="P29:Q29"/>
    <mergeCell ref="P30:Q30"/>
    <mergeCell ref="P31:Q31"/>
    <mergeCell ref="P32:Q32"/>
    <mergeCell ref="P33:Q33"/>
    <mergeCell ref="P34:Q34"/>
    <mergeCell ref="P35:Q35"/>
    <mergeCell ref="P36:Q36"/>
    <mergeCell ref="P37:Q37"/>
    <mergeCell ref="P38:Q38"/>
    <mergeCell ref="P39:Q39"/>
    <mergeCell ref="P40:Q40"/>
    <mergeCell ref="P41:Q41"/>
    <mergeCell ref="P42:Q42"/>
    <mergeCell ref="P43:Q43"/>
    <mergeCell ref="P44:Q44"/>
    <mergeCell ref="P45:Q45"/>
    <mergeCell ref="P46:Q46"/>
    <mergeCell ref="P47:Q47"/>
    <mergeCell ref="P48:Q48"/>
    <mergeCell ref="P49:Q49"/>
    <mergeCell ref="P50:Q50"/>
    <mergeCell ref="P51:Q51"/>
    <mergeCell ref="P52:Q52"/>
    <mergeCell ref="P53:Q53"/>
    <mergeCell ref="P54:Q54"/>
    <mergeCell ref="P55:Q55"/>
    <mergeCell ref="P56:Q56"/>
    <mergeCell ref="P57:Q57"/>
    <mergeCell ref="P58:Q58"/>
    <mergeCell ref="P59:Q59"/>
    <mergeCell ref="P60:Q60"/>
    <mergeCell ref="P61:Q61"/>
    <mergeCell ref="P62:Q62"/>
    <mergeCell ref="P63:Q63"/>
    <mergeCell ref="P64:Q64"/>
    <mergeCell ref="P65:Q65"/>
    <mergeCell ref="P66:Q66"/>
    <mergeCell ref="P67:Q67"/>
    <mergeCell ref="P68:Q68"/>
    <mergeCell ref="P69:Q69"/>
    <mergeCell ref="P70:Q70"/>
    <mergeCell ref="P71:Q71"/>
    <mergeCell ref="P72:Q72"/>
    <mergeCell ref="P73:Q73"/>
    <mergeCell ref="P74:Q74"/>
    <mergeCell ref="P75:Q75"/>
    <mergeCell ref="P76:Q76"/>
    <mergeCell ref="P77:Q77"/>
    <mergeCell ref="P78:Q78"/>
    <mergeCell ref="P79:Q79"/>
    <mergeCell ref="P80:Q80"/>
    <mergeCell ref="P81:Q81"/>
    <mergeCell ref="P82:Q82"/>
    <mergeCell ref="P83:Q83"/>
    <mergeCell ref="P84:Q84"/>
    <mergeCell ref="P85:Q85"/>
    <mergeCell ref="P86:Q86"/>
    <mergeCell ref="P87:Q87"/>
    <mergeCell ref="P88:Q88"/>
    <mergeCell ref="P89:Q89"/>
    <mergeCell ref="P90:Q90"/>
    <mergeCell ref="P91:Q91"/>
    <mergeCell ref="P92:Q92"/>
    <mergeCell ref="P93:Q93"/>
    <mergeCell ref="P94:Q94"/>
    <mergeCell ref="P95:Q95"/>
    <mergeCell ref="P96:Q96"/>
    <mergeCell ref="P97:Q97"/>
    <mergeCell ref="P98:Q98"/>
    <mergeCell ref="P99:Q99"/>
    <mergeCell ref="P100:Q100"/>
    <mergeCell ref="P101:Q101"/>
    <mergeCell ref="P102:Q102"/>
    <mergeCell ref="P103:Q103"/>
    <mergeCell ref="P104:Q104"/>
    <mergeCell ref="P105:Q105"/>
    <mergeCell ref="P106:Q106"/>
    <mergeCell ref="P107:Q107"/>
    <mergeCell ref="P108:Q108"/>
    <mergeCell ref="P109:Q109"/>
    <mergeCell ref="P110:Q110"/>
    <mergeCell ref="P111:Q111"/>
    <mergeCell ref="P112:Q112"/>
    <mergeCell ref="P113:Q113"/>
    <mergeCell ref="P114:Q114"/>
    <mergeCell ref="P115:Q115"/>
    <mergeCell ref="P116:Q116"/>
    <mergeCell ref="P117:Q117"/>
    <mergeCell ref="P167:Q167"/>
    <mergeCell ref="P168:Q168"/>
    <mergeCell ref="P169:Q169"/>
    <mergeCell ref="P170:Q170"/>
    <mergeCell ref="P171:Q171"/>
    <mergeCell ref="P172:Q172"/>
    <mergeCell ref="P173:Q173"/>
    <mergeCell ref="P174:Q174"/>
    <mergeCell ref="P175:Q175"/>
    <mergeCell ref="P176:Q176"/>
    <mergeCell ref="P177:Q177"/>
    <mergeCell ref="P178:Q178"/>
    <mergeCell ref="P179:Q179"/>
    <mergeCell ref="P180:Q180"/>
    <mergeCell ref="P181:Q181"/>
    <mergeCell ref="P182:Q182"/>
    <mergeCell ref="P183:Q183"/>
    <mergeCell ref="P184:Q184"/>
    <mergeCell ref="P185:Q185"/>
    <mergeCell ref="P186:Q186"/>
    <mergeCell ref="P187:Q187"/>
    <mergeCell ref="P188:Q188"/>
    <mergeCell ref="P189:Q189"/>
    <mergeCell ref="P190:Q190"/>
    <mergeCell ref="P191:Q191"/>
    <mergeCell ref="P192:Q192"/>
    <mergeCell ref="P193:Q193"/>
    <mergeCell ref="P194:Q194"/>
    <mergeCell ref="P202:Q202"/>
    <mergeCell ref="P203:Q203"/>
    <mergeCell ref="L207:O207"/>
    <mergeCell ref="P195:Q195"/>
    <mergeCell ref="P196:Q196"/>
    <mergeCell ref="P197:Q197"/>
    <mergeCell ref="P198:Q198"/>
    <mergeCell ref="P199:Q199"/>
    <mergeCell ref="P200:Q200"/>
    <mergeCell ref="P201:Q201"/>
    <mergeCell ref="P118:Q118"/>
    <mergeCell ref="P119:Q119"/>
    <mergeCell ref="P120:Q120"/>
    <mergeCell ref="P121:Q121"/>
    <mergeCell ref="P122:Q122"/>
    <mergeCell ref="P123:Q123"/>
    <mergeCell ref="P124:Q124"/>
    <mergeCell ref="P125:Q125"/>
    <mergeCell ref="P126:Q126"/>
    <mergeCell ref="P127:Q127"/>
    <mergeCell ref="P128:Q128"/>
    <mergeCell ref="P129:Q129"/>
    <mergeCell ref="P130:Q130"/>
    <mergeCell ref="P131:Q131"/>
    <mergeCell ref="P132:Q132"/>
    <mergeCell ref="P133:Q133"/>
    <mergeCell ref="P134:Q134"/>
    <mergeCell ref="P135:Q135"/>
    <mergeCell ref="P136:Q136"/>
    <mergeCell ref="P137:Q137"/>
    <mergeCell ref="P138:Q138"/>
    <mergeCell ref="P139:Q139"/>
    <mergeCell ref="P140:Q140"/>
    <mergeCell ref="P141:Q141"/>
    <mergeCell ref="P142:Q142"/>
    <mergeCell ref="P143:Q143"/>
    <mergeCell ref="P144:Q144"/>
    <mergeCell ref="P145:Q145"/>
    <mergeCell ref="P146:Q146"/>
    <mergeCell ref="P147:Q147"/>
    <mergeCell ref="P148:Q148"/>
    <mergeCell ref="P149:Q149"/>
    <mergeCell ref="P150:Q150"/>
    <mergeCell ref="P151:Q151"/>
    <mergeCell ref="P152:Q152"/>
    <mergeCell ref="P153:Q153"/>
    <mergeCell ref="P154:Q154"/>
    <mergeCell ref="P155:Q155"/>
    <mergeCell ref="P156:Q156"/>
    <mergeCell ref="P157:Q157"/>
    <mergeCell ref="P158:Q158"/>
    <mergeCell ref="P159:Q159"/>
    <mergeCell ref="P160:Q160"/>
    <mergeCell ref="P161:Q161"/>
    <mergeCell ref="P162:Q162"/>
    <mergeCell ref="P163:Q163"/>
    <mergeCell ref="P164:Q164"/>
    <mergeCell ref="P165:Q165"/>
    <mergeCell ref="P166:Q166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2016-12-16T13:51:18Z</dcterms:created>
  <dc:creator>Budgett</dc:creator>
</cp:coreProperties>
</file>