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12"/>
  </bookViews>
  <sheets>
    <sheet name="керівний склад" sheetId="60" r:id="rId1"/>
    <sheet name="допоміжний" sheetId="61" r:id="rId2"/>
    <sheet name="додатковий" sheetId="62" r:id="rId3"/>
    <sheet name="сквира АЗПСМ" sheetId="63" r:id="rId4"/>
    <sheet name="Чубинці АЗПСМ" sheetId="64" r:id="rId5"/>
    <sheet name="Кривошиїнці АЗПСМ" sheetId="65" r:id="rId6"/>
    <sheet name="ПустоварівськаАЗПСМ" sheetId="66" r:id="rId7"/>
    <sheet name="Горобіївська АЗПСМ" sheetId="67" r:id="rId8"/>
    <sheet name="СамгородецькаАЗПСМ" sheetId="68" r:id="rId9"/>
    <sheet name="ШамраївкаА ЗПСМ" sheetId="70" r:id="rId10"/>
    <sheet name="ФАПИ " sheetId="71" r:id="rId11"/>
    <sheet name="невідкладка" sheetId="73" r:id="rId12"/>
    <sheet name="Т.С.Ц." sheetId="74" r:id="rId13"/>
    <sheet name="Лист2" sheetId="78" r:id="rId14"/>
    <sheet name="Лист1" sheetId="77" r:id="rId15"/>
  </sheets>
  <calcPr calcId="152511"/>
</workbook>
</file>

<file path=xl/calcChain.xml><?xml version="1.0" encoding="utf-8"?>
<calcChain xmlns="http://schemas.openxmlformats.org/spreadsheetml/2006/main">
  <c r="P157" i="71" l="1"/>
  <c r="P153" i="71"/>
  <c r="P154" i="71" s="1"/>
  <c r="P149" i="71"/>
  <c r="P148" i="71"/>
  <c r="P143" i="71"/>
  <c r="P144" i="71" s="1"/>
  <c r="P139" i="71"/>
  <c r="P140" i="71" s="1"/>
  <c r="P131" i="71"/>
  <c r="P127" i="71"/>
  <c r="P126" i="71"/>
  <c r="P121" i="71"/>
  <c r="P117" i="71"/>
  <c r="P118" i="71" s="1"/>
  <c r="P113" i="71"/>
  <c r="P114" i="71" s="1"/>
  <c r="P109" i="71"/>
  <c r="P104" i="71"/>
  <c r="P103" i="71"/>
  <c r="P99" i="71"/>
  <c r="P98" i="71"/>
  <c r="P94" i="71"/>
  <c r="P95" i="71" s="1"/>
  <c r="P90" i="71"/>
  <c r="P91" i="71" s="1"/>
  <c r="P86" i="71"/>
  <c r="P81" i="71"/>
  <c r="P77" i="71"/>
  <c r="P73" i="71"/>
  <c r="P74" i="71" s="1"/>
  <c r="P69" i="71"/>
  <c r="P70" i="71" s="1"/>
  <c r="P63" i="71"/>
  <c r="P58" i="71"/>
  <c r="P57" i="71"/>
  <c r="P53" i="71"/>
  <c r="P49" i="71"/>
  <c r="P44" i="71"/>
  <c r="P40" i="71"/>
  <c r="P36" i="71"/>
  <c r="P32" i="71"/>
  <c r="P33" i="71" s="1"/>
  <c r="P28" i="71"/>
  <c r="P24" i="71"/>
  <c r="P20" i="71"/>
  <c r="O60" i="71"/>
  <c r="O150" i="71"/>
  <c r="E150" i="71"/>
  <c r="O158" i="71"/>
  <c r="P158" i="71" s="1"/>
  <c r="M158" i="71"/>
  <c r="F158" i="71"/>
  <c r="M157" i="71"/>
  <c r="F157" i="71"/>
  <c r="O154" i="71"/>
  <c r="M154" i="71"/>
  <c r="L154" i="71"/>
  <c r="F154" i="71"/>
  <c r="E154" i="71"/>
  <c r="M150" i="71"/>
  <c r="L150" i="71"/>
  <c r="F150" i="71"/>
  <c r="O144" i="71"/>
  <c r="H144" i="71"/>
  <c r="H155" i="71" s="1"/>
  <c r="H157" i="71" s="1"/>
  <c r="F144" i="71"/>
  <c r="E144" i="71"/>
  <c r="O140" i="71"/>
  <c r="M140" i="71"/>
  <c r="L140" i="71"/>
  <c r="F140" i="71"/>
  <c r="E140" i="71"/>
  <c r="O136" i="71"/>
  <c r="L136" i="71"/>
  <c r="F136" i="71"/>
  <c r="E136" i="71"/>
  <c r="O135" i="71"/>
  <c r="O157" i="71" s="1"/>
  <c r="P132" i="71"/>
  <c r="O132" i="71"/>
  <c r="J132" i="71"/>
  <c r="F132" i="71"/>
  <c r="E132" i="71"/>
  <c r="O128" i="71"/>
  <c r="N128" i="71"/>
  <c r="M128" i="71"/>
  <c r="F128" i="71"/>
  <c r="E128" i="71"/>
  <c r="O122" i="71"/>
  <c r="L122" i="71"/>
  <c r="F122" i="71"/>
  <c r="E122" i="71"/>
  <c r="P122" i="71"/>
  <c r="O118" i="71"/>
  <c r="L118" i="71"/>
  <c r="F118" i="71"/>
  <c r="E118" i="71"/>
  <c r="O114" i="71"/>
  <c r="M114" i="71"/>
  <c r="L114" i="71"/>
  <c r="F114" i="71"/>
  <c r="E114" i="71"/>
  <c r="O110" i="71"/>
  <c r="M110" i="71"/>
  <c r="L110" i="71"/>
  <c r="F110" i="71"/>
  <c r="E110" i="71"/>
  <c r="P110" i="71"/>
  <c r="O105" i="71"/>
  <c r="L105" i="71"/>
  <c r="J105" i="71"/>
  <c r="F105" i="71"/>
  <c r="E105" i="71"/>
  <c r="P105" i="71"/>
  <c r="O100" i="71"/>
  <c r="N100" i="71"/>
  <c r="M100" i="71"/>
  <c r="L100" i="71"/>
  <c r="F100" i="71"/>
  <c r="E100" i="71"/>
  <c r="O95" i="71"/>
  <c r="M95" i="71"/>
  <c r="F95" i="71"/>
  <c r="E95" i="71"/>
  <c r="O91" i="71"/>
  <c r="M91" i="71"/>
  <c r="F91" i="71"/>
  <c r="E91" i="71"/>
  <c r="O87" i="71"/>
  <c r="J87" i="71"/>
  <c r="F87" i="71"/>
  <c r="E87" i="71"/>
  <c r="P87" i="71"/>
  <c r="O82" i="71"/>
  <c r="M82" i="71"/>
  <c r="L82" i="71"/>
  <c r="F82" i="71"/>
  <c r="E82" i="71"/>
  <c r="P82" i="71"/>
  <c r="O78" i="71"/>
  <c r="M78" i="71"/>
  <c r="L78" i="71"/>
  <c r="F78" i="71"/>
  <c r="E78" i="71"/>
  <c r="P78" i="71"/>
  <c r="O74" i="71"/>
  <c r="L74" i="71"/>
  <c r="F74" i="71"/>
  <c r="E74" i="71"/>
  <c r="O70" i="71"/>
  <c r="L70" i="71"/>
  <c r="F70" i="71"/>
  <c r="E70" i="71"/>
  <c r="O65" i="71"/>
  <c r="N65" i="71"/>
  <c r="M65" i="71"/>
  <c r="J65" i="71"/>
  <c r="F65" i="71"/>
  <c r="E65" i="71"/>
  <c r="P64" i="71"/>
  <c r="P65" i="71" s="1"/>
  <c r="N60" i="71"/>
  <c r="N155" i="71" s="1"/>
  <c r="N158" i="71" s="1"/>
  <c r="M60" i="71"/>
  <c r="L60" i="71"/>
  <c r="F60" i="71"/>
  <c r="E60" i="71"/>
  <c r="O54" i="71"/>
  <c r="L54" i="71"/>
  <c r="F54" i="71"/>
  <c r="E54" i="71"/>
  <c r="P54" i="71"/>
  <c r="O50" i="71"/>
  <c r="M50" i="71"/>
  <c r="L50" i="71"/>
  <c r="F50" i="71"/>
  <c r="E50" i="71"/>
  <c r="P50" i="71"/>
  <c r="P45" i="71"/>
  <c r="O45" i="71"/>
  <c r="L45" i="71"/>
  <c r="F45" i="71"/>
  <c r="E45" i="71"/>
  <c r="P41" i="71"/>
  <c r="O41" i="71"/>
  <c r="J41" i="71"/>
  <c r="F41" i="71"/>
  <c r="E41" i="71"/>
  <c r="P37" i="71"/>
  <c r="O37" i="71"/>
  <c r="J37" i="71"/>
  <c r="J155" i="71" s="1"/>
  <c r="J157" i="71" s="1"/>
  <c r="F37" i="71"/>
  <c r="E37" i="71"/>
  <c r="O33" i="71"/>
  <c r="L33" i="71"/>
  <c r="F33" i="71"/>
  <c r="E33" i="71"/>
  <c r="P29" i="71"/>
  <c r="O29" i="71"/>
  <c r="L29" i="71"/>
  <c r="F29" i="71"/>
  <c r="E29" i="71"/>
  <c r="P25" i="71"/>
  <c r="O25" i="71"/>
  <c r="L25" i="71"/>
  <c r="L155" i="71" s="1"/>
  <c r="L157" i="71" s="1"/>
  <c r="F25" i="71"/>
  <c r="E25" i="71"/>
  <c r="P21" i="71"/>
  <c r="O21" i="71"/>
  <c r="O155" i="71" s="1"/>
  <c r="P155" i="71" s="1"/>
  <c r="M21" i="71"/>
  <c r="F21" i="71"/>
  <c r="E21" i="71"/>
  <c r="E155" i="71" s="1"/>
  <c r="M155" i="71" l="1"/>
  <c r="P135" i="71"/>
  <c r="P136" i="71" s="1"/>
  <c r="P150" i="71"/>
  <c r="P60" i="71"/>
  <c r="F155" i="71"/>
  <c r="P100" i="71"/>
  <c r="P128" i="71"/>
  <c r="R20" i="73" l="1"/>
  <c r="R21" i="73"/>
  <c r="R22" i="73"/>
  <c r="R23" i="73"/>
  <c r="R24" i="73"/>
  <c r="R25" i="73"/>
  <c r="R26" i="73"/>
  <c r="R27" i="73"/>
  <c r="R19" i="73"/>
  <c r="L19" i="70"/>
  <c r="L20" i="70"/>
  <c r="L21" i="70"/>
  <c r="L22" i="70"/>
  <c r="L23" i="70"/>
  <c r="L24" i="70"/>
  <c r="L25" i="70"/>
  <c r="L26" i="70"/>
  <c r="L27" i="70"/>
  <c r="L28" i="70"/>
  <c r="L29" i="70"/>
  <c r="L30" i="70"/>
  <c r="L31" i="70"/>
  <c r="L32" i="70"/>
  <c r="L33" i="70"/>
  <c r="L18" i="70"/>
  <c r="L19" i="68"/>
  <c r="L20" i="68"/>
  <c r="L21" i="68"/>
  <c r="L22" i="68"/>
  <c r="L23" i="68"/>
  <c r="L24" i="68"/>
  <c r="L25" i="68"/>
  <c r="L26" i="68"/>
  <c r="L27" i="68"/>
  <c r="L28" i="68"/>
  <c r="L29" i="68"/>
  <c r="L30" i="68"/>
  <c r="L18" i="68"/>
  <c r="L19" i="67"/>
  <c r="L20" i="67"/>
  <c r="L21" i="67"/>
  <c r="L22" i="67"/>
  <c r="L23" i="67"/>
  <c r="L24" i="67"/>
  <c r="L25" i="67"/>
  <c r="L26" i="67"/>
  <c r="L27" i="67"/>
  <c r="L28" i="67"/>
  <c r="L29" i="67"/>
  <c r="L30" i="67"/>
  <c r="L31" i="67"/>
  <c r="L32" i="67"/>
  <c r="L33" i="67"/>
  <c r="L18" i="67"/>
  <c r="L27" i="66"/>
  <c r="L28" i="66"/>
  <c r="L29" i="66"/>
  <c r="L30" i="66"/>
  <c r="L19" i="66"/>
  <c r="L20" i="66"/>
  <c r="L21" i="66"/>
  <c r="L22" i="66"/>
  <c r="L23" i="66"/>
  <c r="L24" i="66"/>
  <c r="L25" i="66"/>
  <c r="L26" i="66"/>
  <c r="L18" i="66"/>
  <c r="L19" i="65"/>
  <c r="L20" i="65"/>
  <c r="L21" i="65"/>
  <c r="L22" i="65"/>
  <c r="L23" i="65"/>
  <c r="L24" i="65"/>
  <c r="L25" i="65"/>
  <c r="L26" i="65"/>
  <c r="L27" i="65"/>
  <c r="L28" i="65"/>
  <c r="L29" i="65"/>
  <c r="L30" i="65"/>
  <c r="L31" i="65"/>
  <c r="L32" i="65"/>
  <c r="L18" i="65"/>
  <c r="L19" i="64"/>
  <c r="L20" i="64"/>
  <c r="L21" i="64"/>
  <c r="L22" i="64"/>
  <c r="L23" i="64"/>
  <c r="L24" i="64"/>
  <c r="L25" i="64"/>
  <c r="L26" i="64"/>
  <c r="L27" i="64"/>
  <c r="L28" i="64"/>
  <c r="L29" i="64"/>
  <c r="L30" i="64"/>
  <c r="L31" i="64"/>
  <c r="L32" i="64"/>
  <c r="L18" i="64"/>
  <c r="K20" i="63"/>
  <c r="K21" i="63"/>
  <c r="K22" i="63"/>
  <c r="K23" i="63"/>
  <c r="K24" i="63"/>
  <c r="K25" i="63"/>
  <c r="K26" i="63"/>
  <c r="K27" i="63"/>
  <c r="K28" i="63"/>
  <c r="K29" i="63"/>
  <c r="K30" i="63"/>
  <c r="K31" i="63"/>
  <c r="K32" i="63"/>
  <c r="K33" i="63"/>
  <c r="K34" i="63"/>
  <c r="K35" i="63"/>
  <c r="K36" i="63"/>
  <c r="K37" i="63"/>
  <c r="K38" i="63"/>
  <c r="K39" i="63"/>
  <c r="K40" i="63"/>
  <c r="K19" i="63"/>
  <c r="L20" i="62"/>
  <c r="L21" i="62"/>
  <c r="L22" i="62"/>
  <c r="L23" i="62"/>
  <c r="L24" i="62"/>
  <c r="L25" i="62"/>
  <c r="L26" i="62"/>
  <c r="L27" i="62"/>
  <c r="L28" i="62"/>
  <c r="L29" i="62"/>
  <c r="L30" i="62"/>
  <c r="L31" i="62"/>
  <c r="L32" i="62"/>
  <c r="L33" i="62"/>
  <c r="L34" i="62"/>
  <c r="L35" i="62"/>
  <c r="L37" i="62"/>
  <c r="L39" i="62"/>
  <c r="L19" i="62"/>
  <c r="J20" i="61"/>
  <c r="J21" i="61"/>
  <c r="J22" i="61"/>
  <c r="J23" i="61"/>
  <c r="J24" i="61"/>
  <c r="J25" i="61"/>
  <c r="J26" i="61"/>
  <c r="J27" i="61"/>
  <c r="J28" i="61"/>
  <c r="J29" i="61"/>
  <c r="J30" i="61"/>
  <c r="J31" i="61"/>
  <c r="J32" i="61"/>
  <c r="J19" i="61"/>
  <c r="L19" i="60"/>
  <c r="L20" i="60"/>
  <c r="L21" i="60"/>
  <c r="L22" i="60"/>
  <c r="L18" i="60"/>
  <c r="L34" i="67" l="1"/>
  <c r="K41" i="63"/>
  <c r="K35" i="62"/>
  <c r="H35" i="62"/>
  <c r="I35" i="62"/>
  <c r="J35" i="62"/>
  <c r="D35" i="62"/>
  <c r="I31" i="74" l="1"/>
  <c r="H31" i="74"/>
  <c r="G31" i="74"/>
  <c r="E31" i="74"/>
  <c r="I37" i="74" l="1"/>
  <c r="H37" i="74"/>
  <c r="G37" i="74"/>
  <c r="E37" i="74"/>
  <c r="C31" i="74" l="1"/>
  <c r="E39" i="62" l="1"/>
  <c r="K39" i="62"/>
  <c r="H18" i="60" l="1"/>
  <c r="J38" i="63" l="1"/>
  <c r="G38" i="63"/>
  <c r="F38" i="63"/>
  <c r="D38" i="63"/>
  <c r="D32" i="61" l="1"/>
  <c r="K31" i="70" l="1"/>
  <c r="G29" i="70"/>
  <c r="G31" i="70"/>
  <c r="F31" i="70"/>
  <c r="G28" i="65"/>
  <c r="G30" i="65"/>
  <c r="G29" i="67"/>
  <c r="F30" i="67"/>
  <c r="K31" i="67"/>
  <c r="G31" i="67"/>
  <c r="F31" i="67"/>
  <c r="K30" i="65"/>
  <c r="F30" i="65"/>
  <c r="K30" i="64"/>
  <c r="F30" i="64"/>
  <c r="J33" i="67" l="1"/>
  <c r="J32" i="67"/>
  <c r="J29" i="67"/>
  <c r="J30" i="66"/>
  <c r="J29" i="66"/>
  <c r="J26" i="66"/>
  <c r="J32" i="65"/>
  <c r="J31" i="65"/>
  <c r="J28" i="65"/>
  <c r="J32" i="64"/>
  <c r="J31" i="64"/>
  <c r="J28" i="64"/>
  <c r="I39" i="63"/>
  <c r="I36" i="63"/>
  <c r="J39" i="62"/>
  <c r="P27" i="73"/>
  <c r="P23" i="73"/>
  <c r="J33" i="70"/>
  <c r="J32" i="70"/>
  <c r="J29" i="70"/>
  <c r="J30" i="68"/>
  <c r="J29" i="68"/>
  <c r="J26" i="68"/>
  <c r="K33" i="70" l="1"/>
  <c r="F33" i="70"/>
  <c r="F33" i="67"/>
  <c r="K31" i="64"/>
  <c r="K30" i="68"/>
  <c r="K29" i="68"/>
  <c r="H28" i="65" l="1"/>
  <c r="H29" i="65" s="1"/>
  <c r="G29" i="65"/>
  <c r="H28" i="64"/>
  <c r="H29" i="64" s="1"/>
  <c r="G30" i="64"/>
  <c r="G29" i="64"/>
  <c r="G28" i="64"/>
  <c r="H27" i="66" l="1"/>
  <c r="H26" i="66"/>
  <c r="G26" i="66"/>
  <c r="G28" i="66" s="1"/>
  <c r="H29" i="67"/>
  <c r="H30" i="67" s="1"/>
  <c r="G30" i="67"/>
  <c r="K18" i="67"/>
  <c r="H26" i="68"/>
  <c r="H27" i="68" s="1"/>
  <c r="G28" i="68"/>
  <c r="G30" i="70"/>
  <c r="J41" i="63" l="1"/>
  <c r="G37" i="63"/>
  <c r="I23" i="61" l="1"/>
  <c r="I21" i="61"/>
  <c r="K30" i="67"/>
  <c r="I29" i="67"/>
  <c r="K29" i="67"/>
  <c r="I32" i="67"/>
  <c r="K32" i="67"/>
  <c r="I33" i="67"/>
  <c r="K33" i="67"/>
  <c r="C20" i="74" l="1"/>
  <c r="H40" i="63" l="1"/>
  <c r="H39" i="63"/>
  <c r="H38" i="63"/>
  <c r="O27" i="73"/>
  <c r="O25" i="73"/>
  <c r="O23" i="73"/>
  <c r="I33" i="70"/>
  <c r="I32" i="70"/>
  <c r="I31" i="70"/>
  <c r="I29" i="70"/>
  <c r="I30" i="66"/>
  <c r="I29" i="66"/>
  <c r="I26" i="66"/>
  <c r="I32" i="65"/>
  <c r="I31" i="65"/>
  <c r="I28" i="65"/>
  <c r="I32" i="64"/>
  <c r="I30" i="64"/>
  <c r="I28" i="64"/>
  <c r="I39" i="62"/>
  <c r="I37" i="62"/>
  <c r="H30" i="61" l="1"/>
  <c r="I30" i="74" l="1"/>
  <c r="H30" i="74"/>
  <c r="G30" i="74"/>
  <c r="F30" i="74"/>
  <c r="E30" i="74"/>
  <c r="C30" i="74"/>
  <c r="I20" i="74"/>
  <c r="G20" i="74"/>
  <c r="F20" i="74"/>
  <c r="E20" i="74"/>
  <c r="Q27" i="73"/>
  <c r="F27" i="73"/>
  <c r="Q25" i="73"/>
  <c r="L25" i="73"/>
  <c r="F25" i="73"/>
  <c r="Q23" i="73"/>
  <c r="L23" i="73"/>
  <c r="F23" i="73"/>
  <c r="D23" i="73"/>
  <c r="K32" i="70"/>
  <c r="F32" i="70"/>
  <c r="K30" i="70"/>
  <c r="H30" i="70"/>
  <c r="F30" i="70"/>
  <c r="H29" i="70"/>
  <c r="F29" i="70"/>
  <c r="D29" i="70"/>
  <c r="I30" i="68"/>
  <c r="F30" i="68"/>
  <c r="I29" i="68"/>
  <c r="F29" i="68"/>
  <c r="K28" i="68"/>
  <c r="I28" i="68"/>
  <c r="F28" i="68"/>
  <c r="F27" i="68"/>
  <c r="I26" i="68"/>
  <c r="G26" i="68"/>
  <c r="F26" i="68"/>
  <c r="D26" i="68"/>
  <c r="K23" i="68"/>
  <c r="K27" i="68"/>
  <c r="F32" i="67"/>
  <c r="F29" i="67"/>
  <c r="D29" i="67"/>
  <c r="F30" i="66"/>
  <c r="F29" i="66"/>
  <c r="K28" i="66"/>
  <c r="F28" i="66"/>
  <c r="K27" i="66"/>
  <c r="F27" i="66"/>
  <c r="F26" i="66"/>
  <c r="D26" i="66"/>
  <c r="K30" i="66"/>
  <c r="K29" i="66"/>
  <c r="F32" i="65"/>
  <c r="K31" i="65"/>
  <c r="F31" i="65"/>
  <c r="K29" i="65"/>
  <c r="F29" i="65"/>
  <c r="F28" i="65"/>
  <c r="D28" i="65"/>
  <c r="K32" i="65"/>
  <c r="F32" i="64"/>
  <c r="F31" i="64"/>
  <c r="K29" i="64"/>
  <c r="F29" i="64"/>
  <c r="F28" i="64"/>
  <c r="D28" i="64"/>
  <c r="K32" i="64"/>
  <c r="J39" i="63"/>
  <c r="F39" i="63"/>
  <c r="F37" i="63"/>
  <c r="D37" i="63"/>
  <c r="G36" i="63"/>
  <c r="F36" i="63"/>
  <c r="D36" i="63"/>
  <c r="J40" i="63"/>
  <c r="J26" i="63"/>
  <c r="J19" i="63"/>
  <c r="J37" i="63" s="1"/>
  <c r="H39" i="62"/>
  <c r="K37" i="62"/>
  <c r="H37" i="62"/>
  <c r="E37" i="62"/>
  <c r="E35" i="62"/>
  <c r="K22" i="62"/>
  <c r="K20" i="62"/>
  <c r="K19" i="62"/>
  <c r="H32" i="61"/>
  <c r="E32" i="61"/>
  <c r="E30" i="61"/>
  <c r="E29" i="61"/>
  <c r="E28" i="61"/>
  <c r="D28" i="61"/>
  <c r="I29" i="61"/>
  <c r="H29" i="61"/>
  <c r="I20" i="61"/>
  <c r="I30" i="61" s="1"/>
  <c r="I19" i="61"/>
  <c r="F22" i="60"/>
  <c r="J21" i="60"/>
  <c r="J22" i="60" s="1"/>
  <c r="H21" i="60"/>
  <c r="H22" i="60" s="1"/>
  <c r="F21" i="60"/>
  <c r="K19" i="60"/>
  <c r="K18" i="60"/>
  <c r="C14" i="74" l="1"/>
  <c r="C37" i="74" s="1"/>
  <c r="F37" i="74"/>
  <c r="I32" i="61"/>
  <c r="K28" i="64"/>
  <c r="K22" i="60"/>
  <c r="K29" i="70"/>
  <c r="K26" i="68"/>
  <c r="K26" i="66"/>
  <c r="K28" i="65"/>
  <c r="J36" i="63"/>
  <c r="H28" i="61"/>
  <c r="I28" i="61"/>
  <c r="K21" i="60"/>
</calcChain>
</file>

<file path=xl/sharedStrings.xml><?xml version="1.0" encoding="utf-8"?>
<sst xmlns="http://schemas.openxmlformats.org/spreadsheetml/2006/main" count="680" uniqueCount="269">
  <si>
    <t>"ЗАТВЕРДЖУЮ"</t>
  </si>
  <si>
    <t>ШТАТНИЙ РОЗПИС</t>
  </si>
  <si>
    <t>№ п/п</t>
  </si>
  <si>
    <t xml:space="preserve">Назва структурних підрозділів та посад </t>
  </si>
  <si>
    <t>К-ть штатних посад</t>
  </si>
  <si>
    <t>Надбавки (грн.)</t>
  </si>
  <si>
    <t>Доплати (грн)</t>
  </si>
  <si>
    <t>Фонд зарп</t>
  </si>
  <si>
    <t>інші доплати</t>
  </si>
  <si>
    <t>на міс</t>
  </si>
  <si>
    <t>(грн.)</t>
  </si>
  <si>
    <t>%</t>
  </si>
  <si>
    <t>Сума</t>
  </si>
  <si>
    <t>сума</t>
  </si>
  <si>
    <t>Головний  бухгалтер</t>
  </si>
  <si>
    <t>Провідний фахівець з питань енергетичного менеджменту  та моніторингу енергоспоживання</t>
  </si>
  <si>
    <t>РАЗОМ:</t>
  </si>
  <si>
    <t>Лікарі</t>
  </si>
  <si>
    <t>середні:</t>
  </si>
  <si>
    <t>молодші</t>
  </si>
  <si>
    <t xml:space="preserve">   Інші</t>
  </si>
  <si>
    <t>Економіст</t>
  </si>
  <si>
    <t>Юрисконсульт</t>
  </si>
  <si>
    <t>Секретар</t>
  </si>
  <si>
    <t>Механік</t>
  </si>
  <si>
    <t>Водій</t>
  </si>
  <si>
    <t>Слюсар сантехнік</t>
  </si>
  <si>
    <t>Підсобний робітник</t>
  </si>
  <si>
    <t>Електромонтер з обслуг. та ремонту електроустаткування</t>
  </si>
  <si>
    <t>Фармацевт</t>
  </si>
  <si>
    <t>Реєстратор медичний</t>
  </si>
  <si>
    <t>молодші:</t>
  </si>
  <si>
    <t>інші:</t>
  </si>
  <si>
    <t>Водій невідкладної допомоги</t>
  </si>
  <si>
    <t>Опалювач</t>
  </si>
  <si>
    <t>Двірник</t>
  </si>
  <si>
    <t>Середні</t>
  </si>
  <si>
    <t xml:space="preserve">Сестра медична ЗПСМ </t>
  </si>
  <si>
    <t xml:space="preserve">Водій </t>
  </si>
  <si>
    <t>Сестра медична ЗПСМ</t>
  </si>
  <si>
    <t>опалювач</t>
  </si>
  <si>
    <t>всього:</t>
  </si>
  <si>
    <t>молодший персонал</t>
  </si>
  <si>
    <t>_____________________________________________</t>
  </si>
  <si>
    <t xml:space="preserve"> Інспектор відділу кадрів</t>
  </si>
  <si>
    <t xml:space="preserve"> </t>
  </si>
  <si>
    <t>фонд оплати праці</t>
  </si>
  <si>
    <t>Кількість установ</t>
  </si>
  <si>
    <t>Всього затверджено</t>
  </si>
  <si>
    <t xml:space="preserve"> Кількість штатних одиниць</t>
  </si>
  <si>
    <t>Молодші</t>
  </si>
  <si>
    <t>Інші</t>
  </si>
  <si>
    <t>спец.не медики</t>
  </si>
  <si>
    <t>Всього:</t>
  </si>
  <si>
    <t>доплата до мінімальної заробітної плати</t>
  </si>
  <si>
    <t>Допл.до мін.з\ти</t>
  </si>
  <si>
    <t>допл.до.мін.з\ти</t>
  </si>
  <si>
    <t>допл.до мін.з\ти</t>
  </si>
  <si>
    <t>Фонд з\ти</t>
  </si>
  <si>
    <t>доплт.до.мін.з\ти</t>
  </si>
  <si>
    <t>долпл.до.мін.з\ти</t>
  </si>
  <si>
    <t>за</t>
  </si>
  <si>
    <t>класифі</t>
  </si>
  <si>
    <t>катором</t>
  </si>
  <si>
    <t>професій</t>
  </si>
  <si>
    <t xml:space="preserve">код </t>
  </si>
  <si>
    <t>1210.1</t>
  </si>
  <si>
    <t>2221.2</t>
  </si>
  <si>
    <t>2441.2</t>
  </si>
  <si>
    <t xml:space="preserve">Сестра медична ЗПСМ  </t>
  </si>
  <si>
    <t>Лікар загальної практики сімейний лікар</t>
  </si>
  <si>
    <t>Лікар статистик</t>
  </si>
  <si>
    <t>Оператор комп"ютерного набору</t>
  </si>
  <si>
    <t>Лікар загальної практики- сімейний лікар</t>
  </si>
  <si>
    <t>Сестра- господиня</t>
  </si>
  <si>
    <t>Інспектор  з  кадрів</t>
  </si>
  <si>
    <t>Оператор газової котельні</t>
  </si>
  <si>
    <t xml:space="preserve">Лікар загальн практики- сімейний лікар </t>
  </si>
  <si>
    <t xml:space="preserve">Статистик медичний </t>
  </si>
  <si>
    <t>2229.2</t>
  </si>
  <si>
    <t xml:space="preserve">                     Штат в кількості 6,5 штатних одиниць</t>
  </si>
  <si>
    <t xml:space="preserve">                     Штат в кількості 6 штатних одиниць</t>
  </si>
  <si>
    <t>на міс.</t>
  </si>
  <si>
    <r>
      <t xml:space="preserve">             Штат в кількості </t>
    </r>
    <r>
      <rPr>
        <u/>
        <sz val="12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 xml:space="preserve"> штатних одиниць</t>
    </r>
  </si>
  <si>
    <t>Допоміжний підрозділ</t>
  </si>
  <si>
    <t>Додатковий підрозділ</t>
  </si>
  <si>
    <t xml:space="preserve">Керівний  склад </t>
  </si>
  <si>
    <t>Адміністративно управлінський відділ</t>
  </si>
  <si>
    <t>Керівний  склад</t>
  </si>
  <si>
    <t>Лікувально профілактична служба</t>
  </si>
  <si>
    <t>Амбулаторії загальної практики сімейної медицини</t>
  </si>
  <si>
    <t xml:space="preserve"> Всього по лікувально профілактичній службі</t>
  </si>
  <si>
    <t xml:space="preserve"> Всього по адміністративно управлінському відділу</t>
  </si>
  <si>
    <t xml:space="preserve">                     Штат в кількості 11 штатних одиниць</t>
  </si>
  <si>
    <t xml:space="preserve">  </t>
  </si>
  <si>
    <t>надбавка за кваліфікаційну категорію</t>
  </si>
  <si>
    <t>_________________________________________</t>
  </si>
  <si>
    <t>1229.5</t>
  </si>
  <si>
    <t>____________________________________________</t>
  </si>
  <si>
    <t>"Затверджую"</t>
  </si>
  <si>
    <t>Штат в кількості 2 штатних одиниць</t>
  </si>
  <si>
    <t>Економіст                        ____________________________________________</t>
  </si>
  <si>
    <t xml:space="preserve"> Інспектор відділу кадрів  ___________________________________________</t>
  </si>
  <si>
    <t xml:space="preserve">Завідувач підрозділу </t>
  </si>
  <si>
    <t>за кваліфікаційну категорію</t>
  </si>
  <si>
    <t xml:space="preserve">Лікар терапевт </t>
  </si>
  <si>
    <t>___________________________________________________________</t>
  </si>
  <si>
    <t>__________________________________________________</t>
  </si>
  <si>
    <t>________________________________________</t>
  </si>
  <si>
    <t>Фонд зарплати на міс.(грн.)</t>
  </si>
  <si>
    <t>код за класифікатором професій</t>
  </si>
  <si>
    <t>Фельдшер ФП</t>
  </si>
  <si>
    <t xml:space="preserve">Фельдшер ФП </t>
  </si>
  <si>
    <t>середній персонал</t>
  </si>
  <si>
    <t>В т.ч.:</t>
  </si>
  <si>
    <t>_____________________________________________________</t>
  </si>
  <si>
    <t>______________________________________________</t>
  </si>
  <si>
    <r>
      <t>Інженер з програмного забезпечення  комп</t>
    </r>
    <r>
      <rPr>
        <sz val="11"/>
        <color indexed="8"/>
        <rFont val="Calibri"/>
        <family val="2"/>
        <charset val="204"/>
      </rPr>
      <t>′</t>
    </r>
    <r>
      <rPr>
        <sz val="11"/>
        <color indexed="8"/>
        <rFont val="Times New Roman"/>
        <family val="1"/>
        <charset val="204"/>
      </rPr>
      <t>ютерів</t>
    </r>
  </si>
  <si>
    <t xml:space="preserve">Інженер з охорони  праці </t>
  </si>
  <si>
    <t>Провідний фахівець з  питань цивільного захисту</t>
  </si>
  <si>
    <t>1226.2</t>
  </si>
  <si>
    <t xml:space="preserve">                     Штат в кількості 5,5 штатних одиниць</t>
  </si>
  <si>
    <t xml:space="preserve">                     Штат в кількості 5 штатних одиниць</t>
  </si>
  <si>
    <t>доплата до мінімальнної</t>
  </si>
  <si>
    <t>доплата до мінімальної зарплати</t>
  </si>
  <si>
    <t>абсолютний розмір</t>
  </si>
  <si>
    <t>Штат в кількості 46 штатних одиниць</t>
  </si>
  <si>
    <t>за завідування</t>
  </si>
  <si>
    <t>________________________</t>
  </si>
  <si>
    <t>_____________________</t>
  </si>
  <si>
    <t>_________________</t>
  </si>
  <si>
    <t>___________________</t>
  </si>
  <si>
    <t>Директор</t>
  </si>
  <si>
    <t>"___" ________ 2021 р.</t>
  </si>
  <si>
    <t>"___" ____________ 2021 р.</t>
  </si>
  <si>
    <t xml:space="preserve">                     "____" ______________ 2021 р.</t>
  </si>
  <si>
    <t xml:space="preserve">                     "___" _____________ 2021 р.</t>
  </si>
  <si>
    <t>з 01.01.2021 р</t>
  </si>
  <si>
    <t xml:space="preserve">                     "___" ______________ 2021 р.</t>
  </si>
  <si>
    <t>доплата до мінімалльної заробітної плати</t>
  </si>
  <si>
    <t>допата до мінімальної заробітної плати</t>
  </si>
  <si>
    <t>Бухгалтер</t>
  </si>
  <si>
    <t xml:space="preserve">Лікар-інтерн загальної   практики   </t>
  </si>
  <si>
    <t>Сестри медичні ЗПСМ</t>
  </si>
  <si>
    <t>сестра медична ЗПСМ</t>
  </si>
  <si>
    <t>Штат в кількості 7 штатних одиниць</t>
  </si>
  <si>
    <t>Штат в кількості 15,25 штатних одиниць</t>
  </si>
  <si>
    <t>Директор КНП СМР "Сквирський МЦПМСД"</t>
  </si>
  <si>
    <t>Людмила ГАДІЯК</t>
  </si>
  <si>
    <t>Головна медична сестра (головний медичний брат)</t>
  </si>
  <si>
    <t>Завідувач  господарства</t>
  </si>
  <si>
    <t>Водій автотранспортних засобів</t>
  </si>
  <si>
    <t>Зав.складу</t>
  </si>
  <si>
    <t>сестра-господиня</t>
  </si>
  <si>
    <t>прибиральник службових приміщень</t>
  </si>
  <si>
    <t>Сестра медична старша (брат старший медичний)</t>
  </si>
  <si>
    <t>2149.2</t>
  </si>
  <si>
    <t>2131.2</t>
  </si>
  <si>
    <t>Сестра медична (брат медичний)</t>
  </si>
  <si>
    <t xml:space="preserve">молодша медична сестра(санітарка-прибиральниця) (молодший медичний брат) (санітар-прибиральник) </t>
  </si>
  <si>
    <t xml:space="preserve">       Директор  КНП СМР "Сквирський МЦПМСД"</t>
  </si>
  <si>
    <t xml:space="preserve">        Директор  КНП СРР "Сквирський РЦПМСД"</t>
  </si>
  <si>
    <t>Людмила Гадіяк</t>
  </si>
  <si>
    <t xml:space="preserve">      Директор  КНП СМР "Сквирський МЦПМСД"</t>
  </si>
  <si>
    <t xml:space="preserve">Сестра медична (брат медичний) ФП </t>
  </si>
  <si>
    <t>Акушерка (акушер) ФП</t>
  </si>
  <si>
    <t xml:space="preserve">        Директор  КНП СМР "Сквирський МЦПМСД"</t>
  </si>
  <si>
    <t>_____________________________     Людмила ГАДІЯК</t>
  </si>
  <si>
    <t>"Погоджено"</t>
  </si>
  <si>
    <t>Міський голова</t>
  </si>
  <si>
    <t>Валентина ЛЕВІЦЬКА</t>
  </si>
  <si>
    <t>"____"  ____________ 2021 р.</t>
  </si>
  <si>
    <t>Заступник директора</t>
  </si>
  <si>
    <t>Фонд з\ти на місяць</t>
  </si>
  <si>
    <t>Посадовий оклад грн.</t>
  </si>
  <si>
    <t>Посадовий оклад, грн.</t>
  </si>
  <si>
    <t>Кошти НСЗУ</t>
  </si>
  <si>
    <t>Кошти місцевого бюджету</t>
  </si>
  <si>
    <t>Амбулаторія загальної практики сімейної медицини міста Сквира</t>
  </si>
  <si>
    <t>Амбулаторія загальної практики сімейної медицини села Кривошиїнці</t>
  </si>
  <si>
    <t>Амбулаторія загальної практики сімейної медицини села Самгородок</t>
  </si>
  <si>
    <t>Амбулаторія загальної практики сімейної медицини села Шамраївка</t>
  </si>
  <si>
    <t>Амбулаторія загальної практики сімейної медицини села Чубинці</t>
  </si>
  <si>
    <t>Амбулаторія загальної практики сімейної медицини села Горобіївка</t>
  </si>
  <si>
    <t>Амбулаторія загальної практики сімейної медицини села Пустоварівка</t>
  </si>
  <si>
    <t xml:space="preserve">        Титульний  список медичних працівників Комунального некомерційного підприємства Сквирської міської ради "Сквирський міський центр первинної медико-санітарної допомоги"  </t>
  </si>
  <si>
    <t>Відділення (кабінет) невідкладної допомоги</t>
  </si>
  <si>
    <t>Фельдшерські пункти та Пункти Здоров'я</t>
  </si>
  <si>
    <t>Фахівець з публічних закупівель</t>
  </si>
  <si>
    <t>Фонд зарплати листопад грудень 2021</t>
  </si>
  <si>
    <t>З 2 місячним фондом зарплати 91200,00 грн.</t>
  </si>
  <si>
    <t>Фонд зарплати листопад грудень 2021 р.</t>
  </si>
  <si>
    <t>З 2 місячним фондом зарплати 115662,50 грн.</t>
  </si>
  <si>
    <t>З 2 місячним фондом зарплати 195700,00 грн.</t>
  </si>
  <si>
    <t>Фонд зарплати  листопад грудень 2021 р.</t>
  </si>
  <si>
    <t>З 2 місячним фондом зарплати 743230,00  грн.</t>
  </si>
  <si>
    <t xml:space="preserve">            З 2 місячним фондом зарплати 80500,00 грн.     </t>
  </si>
  <si>
    <t xml:space="preserve">            З 2 місячним фондом зарплати 98200,00 грн.     </t>
  </si>
  <si>
    <t xml:space="preserve">            З 2 місячним фондом зарплати 73225,00 грн.     </t>
  </si>
  <si>
    <t xml:space="preserve">            З 2 місячним фондом зарплати 90015,00 грн.     </t>
  </si>
  <si>
    <t xml:space="preserve">            З 2 місячним фондом зарплати 168125,00 грн.     </t>
  </si>
  <si>
    <t xml:space="preserve">        З 2 місячним фондом зарплати 110567,50 грн.     </t>
  </si>
  <si>
    <t>Фельдшерсько-акушерські пункти і пункти здоров'я</t>
  </si>
  <si>
    <t>Сквирська АЗПСМ</t>
  </si>
  <si>
    <t>ФП с. Кононівка</t>
  </si>
  <si>
    <t>ФП с. В.Єрчики</t>
  </si>
  <si>
    <t>ФП с. Домантівка</t>
  </si>
  <si>
    <t>ФП с. Квітневе</t>
  </si>
  <si>
    <t>ФП с. Золотуха</t>
  </si>
  <si>
    <t>ФП с. К.Гребля</t>
  </si>
  <si>
    <t>ПЗ с. М.Єрчики</t>
  </si>
  <si>
    <t>Фельдшер ПЗ</t>
  </si>
  <si>
    <t>Кривошиїнська АЗПСМ</t>
  </si>
  <si>
    <t>ФАП с. Цапіївка</t>
  </si>
  <si>
    <t>ФП с. М.Лисовці</t>
  </si>
  <si>
    <t>ФП с. Селезенівка</t>
  </si>
  <si>
    <t>ПЗ с. Миньківці</t>
  </si>
  <si>
    <t xml:space="preserve">Фельдшер ПЗ  </t>
  </si>
  <si>
    <t>Самгородоцька АЗПСМ</t>
  </si>
  <si>
    <t>ФП с. Токарівка</t>
  </si>
  <si>
    <t>ФП с. Шапіївка</t>
  </si>
  <si>
    <t>Сестра медична (Брат медичний) ФП</t>
  </si>
  <si>
    <t>ПЗ с. Мовчанівка</t>
  </si>
  <si>
    <t>ФП с. Рибчинці</t>
  </si>
  <si>
    <t>Шамраївська АЗПСМ</t>
  </si>
  <si>
    <t>ФАП с. Безпечна</t>
  </si>
  <si>
    <t>ФП С. Тарасівка</t>
  </si>
  <si>
    <t>ФП відділок Руда</t>
  </si>
  <si>
    <t>ПЗ с. Руда</t>
  </si>
  <si>
    <t>молодша медична сестра</t>
  </si>
  <si>
    <t>ПЗ с. Дуліцьке</t>
  </si>
  <si>
    <t>Акушерка (акушер) ПЗ</t>
  </si>
  <si>
    <t>Чубинецька АЗПСМ</t>
  </si>
  <si>
    <t>ФП с. Рогізна</t>
  </si>
  <si>
    <t>ФП с. Таборів</t>
  </si>
  <si>
    <t>ФП с. Красноліси</t>
  </si>
  <si>
    <t>Буківський ФП</t>
  </si>
  <si>
    <t>Горобіївська АЗПСМ</t>
  </si>
  <si>
    <t>ФП с. Лаврики</t>
  </si>
  <si>
    <t>ФП с. Каленна</t>
  </si>
  <si>
    <t>ФАП с. Шаліївка</t>
  </si>
  <si>
    <t>ПЗ с. Оріховець</t>
  </si>
  <si>
    <t>ФП с. Терешки</t>
  </si>
  <si>
    <t>Пустоварівська АЗПСМ</t>
  </si>
  <si>
    <t>ФП с. Тхорівка</t>
  </si>
  <si>
    <t>ПЗ с. Антонів</t>
  </si>
  <si>
    <t xml:space="preserve">Акушерка (акушер) ФАП  </t>
  </si>
  <si>
    <t>Всього по ФАП, ФП і ПЗ:</t>
  </si>
  <si>
    <t>Молодша медична сестра (молодший медичний брат)</t>
  </si>
  <si>
    <t xml:space="preserve">        Штат в кількості 21,75 штатних одиниць</t>
  </si>
  <si>
    <t xml:space="preserve">            З  2 місячним фондом зарплати 290787,56 грн.       </t>
  </si>
  <si>
    <t>з 02.11.2021 р.</t>
  </si>
  <si>
    <t>Комунального некомерційного підприємства Сквирської міської ради "Сквирський міський центр первинної медико-санітарної допомоги" з 02.11.2021 р.</t>
  </si>
  <si>
    <t xml:space="preserve"> Комунального некомерційного підприємства Сквирської міської ради "Сквирський міський центр первинної медико-санітарної допомоги" з 02.11.2021 р</t>
  </si>
  <si>
    <t xml:space="preserve"> Комунального некомерційного підприємства Сквирської міської ради  "Сквирський міський центр первинної медико-санітарної допомоги" з 02.11.2021 р</t>
  </si>
  <si>
    <t xml:space="preserve">Амбулаторії загальної практики сімейної-медицини міста Сквира </t>
  </si>
  <si>
    <t>Комунального некомерційного підприємства Сквирської міської ради "Сквирський міський центр первинної медико-санітарної допомоги"з 02.11.2021 р.</t>
  </si>
  <si>
    <t xml:space="preserve">Амбулаторії загальної практики сімейної медицини села Чубинці </t>
  </si>
  <si>
    <t xml:space="preserve">Амбулаторії загальної практики сімейної медицини села Кривошиїнці </t>
  </si>
  <si>
    <t xml:space="preserve">Амбулаторії загальної практики сімейної медицини села Пустоварівка </t>
  </si>
  <si>
    <t xml:space="preserve">Амбулаторії загальної практики сімейної медицини села Горобіївка </t>
  </si>
  <si>
    <t xml:space="preserve">Амбулаторії загальної практики сімейної медицини села Самгородок </t>
  </si>
  <si>
    <t xml:space="preserve">Амбулаторії загальної практики сімейної медицини села Шамраївка </t>
  </si>
  <si>
    <t xml:space="preserve"> Комунального некомерційного підприємства Сквирської міської ради  "Сквирський міський центр первинної медико-санітарної допомоги" з 02.11.2021 р.</t>
  </si>
  <si>
    <t>Додаток 2</t>
  </si>
  <si>
    <t xml:space="preserve">Лікар педіатр </t>
  </si>
  <si>
    <t>Сестра медична   ЗПСМ</t>
  </si>
  <si>
    <t xml:space="preserve">Відділення (кабінету) невідкладної медичної допомоги </t>
  </si>
  <si>
    <t>Фельдшер невікладної допомоги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</si>
</sst>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sz val="10"/>
      <color indexed="8"/>
      <name val="Calibri"/>
      <family val="2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47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0" fontId="9" fillId="0" borderId="0" xfId="0" applyFont="1"/>
    <xf numFmtId="0" fontId="4" fillId="0" borderId="0" xfId="0" applyFont="1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1" fillId="0" borderId="0" xfId="2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Fill="1" applyBorder="1"/>
    <xf numFmtId="0" fontId="16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0" fillId="0" borderId="0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4" fillId="0" borderId="0" xfId="0" applyFont="1" applyBorder="1"/>
    <xf numFmtId="0" fontId="11" fillId="0" borderId="0" xfId="0" applyFont="1" applyBorder="1"/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24" fillId="0" borderId="2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0" fillId="0" borderId="0" xfId="0" applyFont="1" applyAlignment="1"/>
    <xf numFmtId="0" fontId="14" fillId="0" borderId="2" xfId="0" applyFont="1" applyFill="1" applyBorder="1"/>
    <xf numFmtId="0" fontId="32" fillId="0" borderId="0" xfId="0" applyFont="1"/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/>
    <xf numFmtId="2" fontId="24" fillId="0" borderId="1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4" fillId="0" borderId="27" xfId="0" applyFont="1" applyBorder="1"/>
    <xf numFmtId="2" fontId="14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0" fontId="18" fillId="0" borderId="30" xfId="0" applyFont="1" applyBorder="1"/>
    <xf numFmtId="2" fontId="14" fillId="0" borderId="5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4" fillId="0" borderId="34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18" fillId="0" borderId="44" xfId="0" applyNumberFormat="1" applyFont="1" applyBorder="1"/>
    <xf numFmtId="2" fontId="14" fillId="0" borderId="5" xfId="0" applyNumberFormat="1" applyFont="1" applyBorder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3" fillId="0" borderId="0" xfId="0" applyFont="1"/>
    <xf numFmtId="49" fontId="6" fillId="0" borderId="0" xfId="0" applyNumberFormat="1" applyFont="1" applyAlignment="1"/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2" fontId="21" fillId="0" borderId="30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9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2" fontId="0" fillId="0" borderId="30" xfId="0" applyNumberFormat="1" applyFont="1" applyBorder="1" applyAlignment="1">
      <alignment horizontal="center" vertical="center"/>
    </xf>
    <xf numFmtId="0" fontId="12" fillId="0" borderId="0" xfId="0" applyFont="1"/>
    <xf numFmtId="0" fontId="33" fillId="0" borderId="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33" fillId="0" borderId="10" xfId="0" applyFont="1" applyBorder="1" applyAlignment="1">
      <alignment wrapText="1"/>
    </xf>
    <xf numFmtId="1" fontId="21" fillId="0" borderId="1" xfId="0" applyNumberFormat="1" applyFont="1" applyBorder="1" applyAlignment="1">
      <alignment horizontal="center"/>
    </xf>
    <xf numFmtId="4" fontId="21" fillId="0" borderId="1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0" fontId="21" fillId="0" borderId="1" xfId="0" applyFont="1" applyBorder="1"/>
    <xf numFmtId="2" fontId="12" fillId="0" borderId="0" xfId="0" applyNumberFormat="1" applyFont="1"/>
    <xf numFmtId="165" fontId="12" fillId="0" borderId="0" xfId="0" applyNumberFormat="1" applyFont="1"/>
    <xf numFmtId="0" fontId="14" fillId="0" borderId="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5" fillId="0" borderId="0" xfId="0" applyFont="1"/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5" xfId="0" applyFont="1" applyBorder="1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top"/>
    </xf>
    <xf numFmtId="0" fontId="0" fillId="0" borderId="2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2" fontId="24" fillId="0" borderId="30" xfId="0" applyNumberFormat="1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Border="1"/>
    <xf numFmtId="0" fontId="37" fillId="0" borderId="0" xfId="0" applyFont="1"/>
    <xf numFmtId="0" fontId="36" fillId="0" borderId="0" xfId="0" applyFont="1" applyAlignment="1">
      <alignment horizontal="center" vertical="center"/>
    </xf>
    <xf numFmtId="0" fontId="26" fillId="0" borderId="3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0" borderId="30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4" fillId="0" borderId="4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52" xfId="0" applyBorder="1"/>
    <xf numFmtId="0" fontId="26" fillId="0" borderId="54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0" fillId="0" borderId="50" xfId="0" applyBorder="1"/>
    <xf numFmtId="0" fontId="36" fillId="0" borderId="50" xfId="0" applyFont="1" applyBorder="1" applyAlignment="1">
      <alignment horizontal="center"/>
    </xf>
    <xf numFmtId="2" fontId="0" fillId="0" borderId="58" xfId="0" applyNumberFormat="1" applyBorder="1"/>
    <xf numFmtId="2" fontId="33" fillId="0" borderId="58" xfId="0" applyNumberFormat="1" applyFont="1" applyBorder="1"/>
    <xf numFmtId="2" fontId="33" fillId="0" borderId="56" xfId="0" applyNumberFormat="1" applyFont="1" applyBorder="1"/>
    <xf numFmtId="0" fontId="33" fillId="0" borderId="56" xfId="0" applyFont="1" applyBorder="1"/>
    <xf numFmtId="2" fontId="36" fillId="0" borderId="58" xfId="0" applyNumberFormat="1" applyFont="1" applyBorder="1"/>
    <xf numFmtId="0" fontId="36" fillId="0" borderId="56" xfId="0" applyFont="1" applyBorder="1"/>
    <xf numFmtId="0" fontId="36" fillId="0" borderId="57" xfId="0" applyFont="1" applyBorder="1"/>
    <xf numFmtId="2" fontId="33" fillId="0" borderId="26" xfId="0" applyNumberFormat="1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10" fillId="0" borderId="2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21" fillId="0" borderId="48" xfId="0" applyFont="1" applyBorder="1" applyAlignment="1">
      <alignment horizontal="center"/>
    </xf>
    <xf numFmtId="2" fontId="21" fillId="0" borderId="8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0" fillId="0" borderId="44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" fontId="33" fillId="0" borderId="55" xfId="0" applyNumberFormat="1" applyFont="1" applyBorder="1"/>
    <xf numFmtId="2" fontId="33" fillId="0" borderId="57" xfId="0" applyNumberFormat="1" applyFont="1" applyBorder="1"/>
    <xf numFmtId="2" fontId="41" fillId="0" borderId="56" xfId="0" applyNumberFormat="1" applyFont="1" applyBorder="1"/>
    <xf numFmtId="0" fontId="17" fillId="0" borderId="0" xfId="0" applyFont="1" applyBorder="1" applyAlignment="1"/>
    <xf numFmtId="0" fontId="10" fillId="0" borderId="4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0" fillId="0" borderId="5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/>
    <xf numFmtId="0" fontId="21" fillId="0" borderId="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27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10" fillId="0" borderId="27" xfId="0" applyFont="1" applyBorder="1"/>
    <xf numFmtId="0" fontId="2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21" fillId="0" borderId="29" xfId="0" applyFont="1" applyBorder="1" applyAlignment="1">
      <alignment horizontal="center"/>
    </xf>
    <xf numFmtId="0" fontId="10" fillId="0" borderId="30" xfId="0" applyFont="1" applyBorder="1"/>
    <xf numFmtId="1" fontId="10" fillId="0" borderId="30" xfId="0" applyNumberFormat="1" applyFont="1" applyBorder="1"/>
    <xf numFmtId="0" fontId="10" fillId="0" borderId="44" xfId="0" applyFont="1" applyBorder="1"/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 vertical="center"/>
    </xf>
    <xf numFmtId="2" fontId="14" fillId="0" borderId="44" xfId="0" applyNumberFormat="1" applyFont="1" applyBorder="1" applyAlignment="1">
      <alignment horizontal="center" vertical="center"/>
    </xf>
    <xf numFmtId="2" fontId="33" fillId="0" borderId="58" xfId="0" applyNumberFormat="1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2" fontId="15" fillId="0" borderId="5" xfId="0" applyNumberFormat="1" applyFont="1" applyFill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2" fontId="0" fillId="0" borderId="58" xfId="0" applyNumberFormat="1" applyBorder="1" applyAlignment="1">
      <alignment vertical="center"/>
    </xf>
    <xf numFmtId="0" fontId="0" fillId="0" borderId="50" xfId="0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4" fillId="0" borderId="56" xfId="0" applyFont="1" applyBorder="1" applyAlignment="1"/>
    <xf numFmtId="0" fontId="14" fillId="0" borderId="58" xfId="0" applyFont="1" applyBorder="1" applyAlignment="1"/>
    <xf numFmtId="0" fontId="15" fillId="0" borderId="56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2" fontId="24" fillId="0" borderId="56" xfId="0" applyNumberFormat="1" applyFont="1" applyBorder="1" applyAlignment="1">
      <alignment horizontal="center"/>
    </xf>
    <xf numFmtId="2" fontId="24" fillId="0" borderId="58" xfId="0" applyNumberFormat="1" applyFont="1" applyBorder="1" applyAlignment="1">
      <alignment horizontal="center"/>
    </xf>
    <xf numFmtId="2" fontId="15" fillId="0" borderId="56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33" fillId="0" borderId="68" xfId="0" applyFont="1" applyBorder="1" applyAlignment="1">
      <alignment horizontal="center"/>
    </xf>
    <xf numFmtId="2" fontId="33" fillId="0" borderId="65" xfId="0" applyNumberFormat="1" applyFont="1" applyBorder="1"/>
    <xf numFmtId="2" fontId="33" fillId="0" borderId="66" xfId="0" applyNumberFormat="1" applyFont="1" applyBorder="1"/>
    <xf numFmtId="0" fontId="18" fillId="0" borderId="1" xfId="0" applyFont="1" applyFill="1" applyBorder="1"/>
    <xf numFmtId="0" fontId="18" fillId="0" borderId="1" xfId="0" applyFont="1" applyBorder="1"/>
    <xf numFmtId="0" fontId="18" fillId="0" borderId="5" xfId="0" applyFont="1" applyBorder="1"/>
    <xf numFmtId="0" fontId="18" fillId="0" borderId="30" xfId="0" applyFont="1" applyFill="1" applyBorder="1" applyAlignment="1">
      <alignment horizontal="center"/>
    </xf>
    <xf numFmtId="0" fontId="41" fillId="0" borderId="56" xfId="0" applyFont="1" applyBorder="1"/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33" fillId="0" borderId="0" xfId="0" applyFont="1" applyBorder="1"/>
    <xf numFmtId="0" fontId="33" fillId="0" borderId="6" xfId="0" applyFont="1" applyBorder="1"/>
    <xf numFmtId="0" fontId="43" fillId="0" borderId="0" xfId="0" applyFont="1"/>
    <xf numFmtId="0" fontId="4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/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45" fillId="0" borderId="1" xfId="0" applyFont="1" applyBorder="1" applyAlignment="1">
      <alignment horizontal="center"/>
    </xf>
    <xf numFmtId="0" fontId="22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/>
    </xf>
    <xf numFmtId="2" fontId="41" fillId="0" borderId="55" xfId="0" applyNumberFormat="1" applyFont="1" applyBorder="1"/>
    <xf numFmtId="2" fontId="40" fillId="0" borderId="58" xfId="0" applyNumberFormat="1" applyFont="1" applyBorder="1"/>
    <xf numFmtId="2" fontId="41" fillId="0" borderId="26" xfId="0" applyNumberFormat="1" applyFont="1" applyBorder="1" applyAlignment="1">
      <alignment vertical="center"/>
    </xf>
    <xf numFmtId="2" fontId="41" fillId="0" borderId="58" xfId="0" applyNumberFormat="1" applyFont="1" applyBorder="1"/>
    <xf numFmtId="2" fontId="41" fillId="0" borderId="58" xfId="0" applyNumberFormat="1" applyFont="1" applyBorder="1" applyAlignment="1">
      <alignment vertical="center"/>
    </xf>
    <xf numFmtId="2" fontId="42" fillId="0" borderId="58" xfId="0" applyNumberFormat="1" applyFont="1" applyBorder="1" applyAlignment="1">
      <alignment vertical="center"/>
    </xf>
    <xf numFmtId="2" fontId="42" fillId="0" borderId="58" xfId="0" applyNumberFormat="1" applyFont="1" applyBorder="1"/>
    <xf numFmtId="2" fontId="41" fillId="0" borderId="65" xfId="0" applyNumberFormat="1" applyFont="1" applyBorder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58" xfId="0" applyBorder="1"/>
    <xf numFmtId="0" fontId="15" fillId="0" borderId="8" xfId="0" applyFont="1" applyFill="1" applyBorder="1"/>
    <xf numFmtId="0" fontId="18" fillId="0" borderId="2" xfId="0" applyFont="1" applyBorder="1"/>
    <xf numFmtId="0" fontId="18" fillId="0" borderId="8" xfId="0" applyFont="1" applyBorder="1"/>
    <xf numFmtId="0" fontId="18" fillId="0" borderId="8" xfId="0" applyFont="1" applyFill="1" applyBorder="1"/>
    <xf numFmtId="0" fontId="0" fillId="0" borderId="56" xfId="0" applyBorder="1"/>
    <xf numFmtId="0" fontId="14" fillId="0" borderId="45" xfId="0" applyFont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2" fontId="14" fillId="0" borderId="5" xfId="0" applyNumberFormat="1" applyFont="1" applyFill="1" applyBorder="1" applyAlignment="1">
      <alignment horizontal="center"/>
    </xf>
    <xf numFmtId="0" fontId="15" fillId="0" borderId="5" xfId="0" applyFont="1" applyFill="1" applyBorder="1"/>
    <xf numFmtId="2" fontId="15" fillId="0" borderId="5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4" fillId="0" borderId="8" xfId="0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/>
    <xf numFmtId="0" fontId="18" fillId="0" borderId="5" xfId="0" applyFont="1" applyFill="1" applyBorder="1"/>
    <xf numFmtId="2" fontId="15" fillId="0" borderId="8" xfId="0" applyNumberFormat="1" applyFont="1" applyFill="1" applyBorder="1" applyAlignment="1">
      <alignment horizontal="center"/>
    </xf>
    <xf numFmtId="0" fontId="18" fillId="0" borderId="45" xfId="0" applyFont="1" applyBorder="1"/>
    <xf numFmtId="0" fontId="14" fillId="0" borderId="5" xfId="0" applyFont="1" applyBorder="1"/>
    <xf numFmtId="0" fontId="15" fillId="0" borderId="5" xfId="0" applyFont="1" applyBorder="1"/>
    <xf numFmtId="0" fontId="15" fillId="0" borderId="8" xfId="0" applyFont="1" applyBorder="1"/>
    <xf numFmtId="2" fontId="15" fillId="0" borderId="8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5" fillId="0" borderId="1" xfId="0" applyFont="1" applyFill="1" applyBorder="1"/>
    <xf numFmtId="0" fontId="18" fillId="0" borderId="72" xfId="0" applyFont="1" applyBorder="1" applyAlignment="1">
      <alignment horizontal="center"/>
    </xf>
    <xf numFmtId="0" fontId="18" fillId="0" borderId="44" xfId="0" applyFont="1" applyFill="1" applyBorder="1"/>
    <xf numFmtId="2" fontId="14" fillId="0" borderId="44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0" xfId="0" applyFill="1"/>
    <xf numFmtId="0" fontId="12" fillId="0" borderId="0" xfId="0" applyFont="1" applyFill="1" applyAlignment="1">
      <alignment horizontal="center"/>
    </xf>
    <xf numFmtId="0" fontId="14" fillId="0" borderId="5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6" fillId="0" borderId="17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17" fillId="0" borderId="59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26" fillId="0" borderId="2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center" vertical="center" textRotation="90" wrapText="1"/>
    </xf>
    <xf numFmtId="0" fontId="31" fillId="0" borderId="34" xfId="0" applyFont="1" applyBorder="1" applyAlignment="1">
      <alignment horizontal="center" vertical="center" textRotation="90" wrapText="1"/>
    </xf>
    <xf numFmtId="0" fontId="14" fillId="0" borderId="6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49" fontId="21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8" fillId="0" borderId="58" xfId="0" applyFont="1" applyBorder="1" applyAlignment="1">
      <alignment wrapText="1"/>
    </xf>
  </cellXfs>
  <cellStyles count="3">
    <cellStyle name="Обычный" xfId="0" builtinId="0"/>
    <cellStyle name="Процентный" xfId="1" builtinId="5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opLeftCell="A4" zoomScale="115" zoomScaleNormal="115" workbookViewId="0">
      <selection activeCell="B9" sqref="B9:K9"/>
    </sheetView>
  </sheetViews>
  <sheetFormatPr defaultRowHeight="15" x14ac:dyDescent="0.25"/>
  <cols>
    <col min="2" max="2" width="3.85546875" customWidth="1"/>
    <col min="3" max="3" width="24.85546875" customWidth="1"/>
    <col min="4" max="4" width="7.5703125" customWidth="1"/>
    <col min="5" max="5" width="7.42578125" customWidth="1"/>
    <col min="6" max="6" width="11.7109375" customWidth="1"/>
    <col min="7" max="8" width="9.140625" customWidth="1"/>
    <col min="9" max="9" width="5.85546875" customWidth="1"/>
    <col min="10" max="10" width="8.5703125" customWidth="1"/>
    <col min="11" max="11" width="11.7109375" customWidth="1"/>
    <col min="12" max="12" width="10.5703125" bestFit="1" customWidth="1"/>
  </cols>
  <sheetData>
    <row r="2" spans="1:12" x14ac:dyDescent="0.25">
      <c r="B2" s="118"/>
      <c r="C2" s="118"/>
      <c r="D2" s="118"/>
      <c r="E2" s="118"/>
      <c r="F2" s="118"/>
      <c r="G2" s="118"/>
      <c r="H2" s="464" t="s">
        <v>99</v>
      </c>
      <c r="I2" s="464"/>
      <c r="J2" s="464"/>
      <c r="K2" s="464"/>
    </row>
    <row r="3" spans="1:12" x14ac:dyDescent="0.25">
      <c r="B3" s="118"/>
      <c r="C3" s="118"/>
      <c r="D3" s="118"/>
      <c r="E3" s="118"/>
      <c r="F3" s="118"/>
      <c r="G3" s="118"/>
      <c r="H3" s="464" t="s">
        <v>100</v>
      </c>
      <c r="I3" s="464"/>
      <c r="J3" s="464"/>
      <c r="K3" s="464"/>
    </row>
    <row r="4" spans="1:12" x14ac:dyDescent="0.25">
      <c r="B4" s="118"/>
      <c r="C4" s="118"/>
      <c r="D4" s="118"/>
      <c r="E4" s="118"/>
      <c r="F4" s="118"/>
      <c r="G4" s="118"/>
      <c r="H4" s="464" t="s">
        <v>190</v>
      </c>
      <c r="I4" s="464"/>
      <c r="J4" s="464"/>
      <c r="K4" s="464"/>
    </row>
    <row r="5" spans="1:12" x14ac:dyDescent="0.25">
      <c r="B5" s="118"/>
      <c r="C5" s="118"/>
      <c r="D5" s="118"/>
      <c r="E5" s="118"/>
      <c r="F5" s="118"/>
      <c r="G5" s="118"/>
      <c r="H5" s="464" t="s">
        <v>147</v>
      </c>
      <c r="I5" s="464"/>
      <c r="J5" s="464"/>
      <c r="K5" s="464"/>
    </row>
    <row r="6" spans="1:12" x14ac:dyDescent="0.25">
      <c r="B6" s="118"/>
      <c r="C6" s="118"/>
      <c r="D6" s="118"/>
      <c r="E6" s="118"/>
      <c r="F6" s="118"/>
      <c r="G6" s="118"/>
      <c r="H6" s="464" t="s">
        <v>148</v>
      </c>
      <c r="I6" s="464"/>
      <c r="J6" s="464"/>
      <c r="K6" s="464"/>
    </row>
    <row r="7" spans="1:12" x14ac:dyDescent="0.25">
      <c r="A7" s="48"/>
      <c r="B7" s="186"/>
      <c r="C7" s="186"/>
      <c r="D7" s="186"/>
      <c r="E7" s="186"/>
      <c r="F7" s="186"/>
      <c r="G7" s="186"/>
      <c r="H7" s="464" t="s">
        <v>133</v>
      </c>
      <c r="I7" s="464"/>
      <c r="J7" s="464"/>
      <c r="K7" s="464"/>
    </row>
    <row r="8" spans="1:12" x14ac:dyDescent="0.25">
      <c r="A8" s="48"/>
      <c r="B8" s="467" t="s">
        <v>1</v>
      </c>
      <c r="C8" s="467"/>
      <c r="D8" s="467"/>
      <c r="E8" s="467"/>
      <c r="F8" s="467"/>
      <c r="G8" s="467"/>
      <c r="H8" s="467"/>
      <c r="I8" s="467"/>
      <c r="J8" s="467"/>
      <c r="K8" s="467"/>
    </row>
    <row r="9" spans="1:12" ht="27.75" customHeight="1" x14ac:dyDescent="0.25">
      <c r="A9" s="48"/>
      <c r="B9" s="468" t="s">
        <v>252</v>
      </c>
      <c r="C9" s="468"/>
      <c r="D9" s="468"/>
      <c r="E9" s="468"/>
      <c r="F9" s="468"/>
      <c r="G9" s="468"/>
      <c r="H9" s="468"/>
      <c r="I9" s="468"/>
      <c r="J9" s="468"/>
      <c r="K9" s="468"/>
    </row>
    <row r="10" spans="1:12" ht="15.75" thickBot="1" x14ac:dyDescent="0.3">
      <c r="A10" s="48"/>
      <c r="B10" s="173"/>
      <c r="C10" s="469" t="s">
        <v>86</v>
      </c>
      <c r="D10" s="469"/>
      <c r="E10" s="469"/>
      <c r="F10" s="469"/>
      <c r="G10" s="469"/>
      <c r="H10" s="469"/>
      <c r="I10" s="469"/>
      <c r="J10" s="469"/>
      <c r="K10" s="469"/>
    </row>
    <row r="11" spans="1:12" ht="24" customHeight="1" x14ac:dyDescent="0.25">
      <c r="A11" s="48"/>
      <c r="B11" s="470" t="s">
        <v>2</v>
      </c>
      <c r="C11" s="473" t="s">
        <v>3</v>
      </c>
      <c r="D11" s="473" t="s">
        <v>4</v>
      </c>
      <c r="E11" s="62" t="s">
        <v>65</v>
      </c>
      <c r="F11" s="473" t="s">
        <v>175</v>
      </c>
      <c r="G11" s="482" t="s">
        <v>95</v>
      </c>
      <c r="H11" s="483"/>
      <c r="I11" s="487" t="s">
        <v>6</v>
      </c>
      <c r="J11" s="488"/>
      <c r="K11" s="267" t="s">
        <v>58</v>
      </c>
      <c r="L11" s="479" t="s">
        <v>189</v>
      </c>
    </row>
    <row r="12" spans="1:12" ht="15" customHeight="1" x14ac:dyDescent="0.25">
      <c r="A12" s="48"/>
      <c r="B12" s="471"/>
      <c r="C12" s="474"/>
      <c r="D12" s="476"/>
      <c r="E12" s="38" t="s">
        <v>61</v>
      </c>
      <c r="F12" s="474"/>
      <c r="G12" s="478"/>
      <c r="H12" s="484"/>
      <c r="I12" s="489" t="s">
        <v>8</v>
      </c>
      <c r="J12" s="490"/>
      <c r="K12" s="264"/>
      <c r="L12" s="480"/>
    </row>
    <row r="13" spans="1:12" ht="14.25" customHeight="1" x14ac:dyDescent="0.25">
      <c r="A13" s="48"/>
      <c r="B13" s="471"/>
      <c r="C13" s="474"/>
      <c r="D13" s="476"/>
      <c r="E13" s="38" t="s">
        <v>62</v>
      </c>
      <c r="F13" s="474"/>
      <c r="G13" s="478"/>
      <c r="H13" s="484"/>
      <c r="I13" s="491"/>
      <c r="J13" s="490"/>
      <c r="K13" s="264" t="s">
        <v>9</v>
      </c>
      <c r="L13" s="480"/>
    </row>
    <row r="14" spans="1:12" ht="15" hidden="1" customHeight="1" x14ac:dyDescent="0.25">
      <c r="A14" s="48"/>
      <c r="B14" s="471"/>
      <c r="C14" s="474"/>
      <c r="D14" s="476"/>
      <c r="E14" s="38" t="s">
        <v>63</v>
      </c>
      <c r="F14" s="474"/>
      <c r="G14" s="485"/>
      <c r="H14" s="486"/>
      <c r="I14" s="491"/>
      <c r="J14" s="490"/>
      <c r="K14" s="264" t="s">
        <v>137</v>
      </c>
      <c r="L14" s="480"/>
    </row>
    <row r="15" spans="1:12" ht="17.25" customHeight="1" thickBot="1" x14ac:dyDescent="0.3">
      <c r="A15" s="48"/>
      <c r="B15" s="471"/>
      <c r="C15" s="474"/>
      <c r="D15" s="476"/>
      <c r="E15" s="38" t="s">
        <v>64</v>
      </c>
      <c r="F15" s="478"/>
      <c r="G15" s="231" t="s">
        <v>11</v>
      </c>
      <c r="H15" s="231" t="s">
        <v>13</v>
      </c>
      <c r="I15" s="492"/>
      <c r="J15" s="493"/>
      <c r="K15" s="264" t="s">
        <v>45</v>
      </c>
      <c r="L15" s="481"/>
    </row>
    <row r="16" spans="1:12" ht="15" hidden="1" customHeight="1" x14ac:dyDescent="0.25">
      <c r="A16" s="48"/>
      <c r="B16" s="472"/>
      <c r="C16" s="475"/>
      <c r="D16" s="477"/>
      <c r="E16" s="232"/>
      <c r="F16" s="240"/>
      <c r="G16" s="240"/>
      <c r="H16" s="240"/>
      <c r="I16" s="82" t="s">
        <v>11</v>
      </c>
      <c r="J16" s="81" t="s">
        <v>13</v>
      </c>
      <c r="K16" s="268"/>
      <c r="L16" s="266"/>
    </row>
    <row r="17" spans="1:12" ht="17.25" customHeight="1" thickBot="1" x14ac:dyDescent="0.3">
      <c r="A17" s="48"/>
      <c r="B17" s="69">
        <v>1</v>
      </c>
      <c r="C17" s="70">
        <v>2</v>
      </c>
      <c r="D17" s="70">
        <v>3</v>
      </c>
      <c r="E17" s="70">
        <v>4</v>
      </c>
      <c r="F17" s="70">
        <v>5</v>
      </c>
      <c r="G17" s="70">
        <v>6</v>
      </c>
      <c r="H17" s="70">
        <v>7</v>
      </c>
      <c r="I17" s="70">
        <v>8</v>
      </c>
      <c r="J17" s="70">
        <v>9</v>
      </c>
      <c r="K17" s="269">
        <v>10</v>
      </c>
      <c r="L17" s="274">
        <v>11</v>
      </c>
    </row>
    <row r="18" spans="1:12" ht="21" customHeight="1" x14ac:dyDescent="0.25">
      <c r="A18" s="48"/>
      <c r="B18" s="63">
        <v>1</v>
      </c>
      <c r="C18" s="179" t="s">
        <v>132</v>
      </c>
      <c r="D18" s="121">
        <v>1</v>
      </c>
      <c r="E18" s="121" t="s">
        <v>66</v>
      </c>
      <c r="F18" s="180">
        <v>30000</v>
      </c>
      <c r="G18" s="181"/>
      <c r="H18" s="180">
        <f>F18*10%</f>
        <v>3000</v>
      </c>
      <c r="I18" s="182"/>
      <c r="J18" s="180"/>
      <c r="K18" s="270">
        <f>F18+H18+J18</f>
        <v>33000</v>
      </c>
      <c r="L18" s="279">
        <f>K18*2</f>
        <v>66000</v>
      </c>
    </row>
    <row r="19" spans="1:12" ht="20.25" customHeight="1" x14ac:dyDescent="0.25">
      <c r="A19" s="48"/>
      <c r="B19" s="51">
        <v>2</v>
      </c>
      <c r="C19" s="174" t="s">
        <v>172</v>
      </c>
      <c r="D19" s="183">
        <v>1</v>
      </c>
      <c r="E19" s="183" t="s">
        <v>66</v>
      </c>
      <c r="F19" s="184">
        <v>12600</v>
      </c>
      <c r="G19" s="185"/>
      <c r="H19" s="184"/>
      <c r="I19" s="183"/>
      <c r="J19" s="183"/>
      <c r="K19" s="271">
        <f>F19+H19</f>
        <v>12600</v>
      </c>
      <c r="L19" s="279">
        <f t="shared" ref="L19:L22" si="0">K19*2</f>
        <v>25200</v>
      </c>
    </row>
    <row r="20" spans="1:12" x14ac:dyDescent="0.25">
      <c r="A20" s="48"/>
      <c r="B20" s="51"/>
      <c r="C20" s="21"/>
      <c r="D20" s="12"/>
      <c r="E20" s="12"/>
      <c r="F20" s="12"/>
      <c r="G20" s="12"/>
      <c r="H20" s="12"/>
      <c r="I20" s="12"/>
      <c r="J20" s="12"/>
      <c r="K20" s="19"/>
      <c r="L20" s="279">
        <f t="shared" si="0"/>
        <v>0</v>
      </c>
    </row>
    <row r="21" spans="1:12" x14ac:dyDescent="0.25">
      <c r="A21" s="48"/>
      <c r="B21" s="51"/>
      <c r="C21" s="15" t="s">
        <v>16</v>
      </c>
      <c r="D21" s="15">
        <v>2</v>
      </c>
      <c r="E21" s="15"/>
      <c r="F21" s="50">
        <f>SUM(F18:F20)</f>
        <v>42600</v>
      </c>
      <c r="G21" s="50"/>
      <c r="H21" s="50">
        <f>SUM(H18:H20)</f>
        <v>3000</v>
      </c>
      <c r="I21" s="15"/>
      <c r="J21" s="50">
        <f>SUM(J18:J20)</f>
        <v>0</v>
      </c>
      <c r="K21" s="95">
        <f>SUM(K18:K20)</f>
        <v>45600</v>
      </c>
      <c r="L21" s="411">
        <f t="shared" si="0"/>
        <v>91200</v>
      </c>
    </row>
    <row r="22" spans="1:12" x14ac:dyDescent="0.25">
      <c r="A22" s="48"/>
      <c r="B22" s="51"/>
      <c r="C22" s="12" t="s">
        <v>17</v>
      </c>
      <c r="D22" s="12">
        <v>2</v>
      </c>
      <c r="E22" s="12"/>
      <c r="F22" s="49">
        <f>F18+F19</f>
        <v>42600</v>
      </c>
      <c r="G22" s="49"/>
      <c r="H22" s="49">
        <f>H21</f>
        <v>3000</v>
      </c>
      <c r="I22" s="12"/>
      <c r="J22" s="49">
        <f>J21</f>
        <v>0</v>
      </c>
      <c r="K22" s="98">
        <f>K18+K19</f>
        <v>45600</v>
      </c>
      <c r="L22" s="279">
        <f t="shared" si="0"/>
        <v>91200</v>
      </c>
    </row>
    <row r="23" spans="1:12" x14ac:dyDescent="0.25">
      <c r="A23" s="48"/>
      <c r="B23" s="51"/>
      <c r="C23" s="12" t="s">
        <v>18</v>
      </c>
      <c r="D23" s="12"/>
      <c r="E23" s="12"/>
      <c r="F23" s="12"/>
      <c r="G23" s="12"/>
      <c r="H23" s="12"/>
      <c r="I23" s="12"/>
      <c r="J23" s="54"/>
      <c r="K23" s="19"/>
      <c r="L23" s="280"/>
    </row>
    <row r="24" spans="1:12" x14ac:dyDescent="0.25">
      <c r="A24" s="48"/>
      <c r="B24" s="51"/>
      <c r="C24" s="12" t="s">
        <v>19</v>
      </c>
      <c r="D24" s="12"/>
      <c r="E24" s="12"/>
      <c r="F24" s="12"/>
      <c r="G24" s="12"/>
      <c r="H24" s="12"/>
      <c r="I24" s="12"/>
      <c r="J24" s="12"/>
      <c r="K24" s="272"/>
      <c r="L24" s="280"/>
    </row>
    <row r="25" spans="1:12" ht="15.75" thickBot="1" x14ac:dyDescent="0.3">
      <c r="A25" s="48"/>
      <c r="B25" s="51"/>
      <c r="C25" s="12" t="s">
        <v>20</v>
      </c>
      <c r="D25" s="12"/>
      <c r="E25" s="12"/>
      <c r="F25" s="12"/>
      <c r="G25" s="12"/>
      <c r="H25" s="12"/>
      <c r="I25" s="12"/>
      <c r="J25" s="12"/>
      <c r="K25" s="19"/>
      <c r="L25" s="281"/>
    </row>
    <row r="26" spans="1:12" x14ac:dyDescent="0.25">
      <c r="A26" s="48"/>
      <c r="B26" s="48"/>
      <c r="C26" s="6"/>
      <c r="D26" s="6"/>
      <c r="E26" s="6"/>
      <c r="F26" s="6"/>
      <c r="G26" s="6"/>
      <c r="H26" s="6"/>
      <c r="I26" s="48"/>
      <c r="J26" s="48"/>
      <c r="K26" s="48"/>
    </row>
    <row r="27" spans="1:12" x14ac:dyDescent="0.25">
      <c r="A27" s="48"/>
      <c r="B27" s="48"/>
      <c r="C27" s="233" t="s">
        <v>21</v>
      </c>
      <c r="D27" s="234"/>
      <c r="E27" s="235"/>
      <c r="F27" s="465" t="s">
        <v>96</v>
      </c>
      <c r="G27" s="465"/>
      <c r="H27" s="465"/>
      <c r="I27" s="465"/>
      <c r="J27" s="465"/>
      <c r="K27" s="48"/>
    </row>
    <row r="28" spans="1:12" x14ac:dyDescent="0.25">
      <c r="A28" s="48"/>
      <c r="B28" s="48"/>
      <c r="C28" s="236"/>
      <c r="D28" s="235"/>
      <c r="E28" s="235"/>
      <c r="F28" s="237"/>
      <c r="G28" s="237"/>
      <c r="H28" s="237"/>
      <c r="I28" s="238"/>
      <c r="J28" s="238"/>
      <c r="K28" s="48"/>
    </row>
    <row r="29" spans="1:12" x14ac:dyDescent="0.25">
      <c r="A29" s="48"/>
      <c r="B29" s="48"/>
      <c r="C29" s="233" t="s">
        <v>44</v>
      </c>
      <c r="D29" s="234"/>
      <c r="E29" s="234"/>
      <c r="F29" s="466" t="s">
        <v>96</v>
      </c>
      <c r="G29" s="466"/>
      <c r="H29" s="466"/>
      <c r="I29" s="466"/>
      <c r="J29" s="466"/>
      <c r="K29" s="48"/>
    </row>
    <row r="30" spans="1:12" x14ac:dyDescent="0.25">
      <c r="C30" s="238"/>
      <c r="D30" s="238"/>
      <c r="E30" s="238"/>
      <c r="F30" s="238"/>
      <c r="G30" s="238"/>
      <c r="H30" s="238"/>
      <c r="I30" s="238"/>
      <c r="J30" s="238"/>
    </row>
    <row r="31" spans="1:12" x14ac:dyDescent="0.25">
      <c r="C31" s="239"/>
      <c r="D31" s="238"/>
      <c r="E31" s="238"/>
      <c r="F31" s="463"/>
      <c r="G31" s="463"/>
      <c r="H31" s="463"/>
      <c r="I31" s="463"/>
      <c r="J31" s="463"/>
    </row>
    <row r="32" spans="1:12" x14ac:dyDescent="0.25">
      <c r="C32" s="238"/>
      <c r="D32" s="238"/>
      <c r="E32" s="238"/>
      <c r="F32" s="238"/>
      <c r="G32" s="238"/>
      <c r="H32" s="238"/>
      <c r="I32" s="238"/>
      <c r="J32" s="238"/>
    </row>
  </sheetData>
  <mergeCells count="20">
    <mergeCell ref="L11:L15"/>
    <mergeCell ref="H2:K2"/>
    <mergeCell ref="H3:K3"/>
    <mergeCell ref="H4:K4"/>
    <mergeCell ref="H5:K5"/>
    <mergeCell ref="H6:K6"/>
    <mergeCell ref="G11:H14"/>
    <mergeCell ref="I11:J11"/>
    <mergeCell ref="I12:J15"/>
    <mergeCell ref="F31:J31"/>
    <mergeCell ref="H7:K7"/>
    <mergeCell ref="F27:J27"/>
    <mergeCell ref="F29:J29"/>
    <mergeCell ref="B8:K8"/>
    <mergeCell ref="B9:K9"/>
    <mergeCell ref="C10:K10"/>
    <mergeCell ref="B11:B16"/>
    <mergeCell ref="C11:C16"/>
    <mergeCell ref="D11:D16"/>
    <mergeCell ref="F11:F1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opLeftCell="A13" workbookViewId="0">
      <selection activeCell="C20" sqref="C20"/>
    </sheetView>
  </sheetViews>
  <sheetFormatPr defaultRowHeight="15" x14ac:dyDescent="0.25"/>
  <cols>
    <col min="3" max="3" width="26.7109375" customWidth="1"/>
    <col min="6" max="6" width="11.140625" customWidth="1"/>
    <col min="7" max="7" width="14.7109375" customWidth="1"/>
    <col min="8" max="8" width="11" customWidth="1"/>
    <col min="9" max="9" width="11.85546875" hidden="1" customWidth="1"/>
    <col min="10" max="10" width="11.85546875" customWidth="1"/>
    <col min="11" max="11" width="16.85546875" customWidth="1"/>
    <col min="12" max="12" width="10.7109375" bestFit="1" customWidth="1"/>
  </cols>
  <sheetData>
    <row r="1" spans="2:15" ht="15.75" x14ac:dyDescent="0.25">
      <c r="B1" s="115"/>
      <c r="C1" s="8"/>
      <c r="D1" s="9"/>
      <c r="E1" s="9"/>
      <c r="F1" s="9"/>
      <c r="G1" s="9"/>
      <c r="H1" s="193"/>
      <c r="I1" s="193"/>
      <c r="J1" s="193"/>
      <c r="K1" s="190"/>
      <c r="L1" s="516" t="s">
        <v>0</v>
      </c>
      <c r="M1" s="516"/>
      <c r="N1" s="516"/>
      <c r="O1" s="516"/>
    </row>
    <row r="2" spans="2:15" ht="15.75" x14ac:dyDescent="0.25">
      <c r="B2" s="115"/>
      <c r="C2" s="8"/>
      <c r="D2" s="9"/>
      <c r="E2" s="9"/>
      <c r="F2" s="9"/>
      <c r="G2" s="114"/>
      <c r="H2" s="190"/>
      <c r="I2" s="190"/>
      <c r="J2" s="211"/>
      <c r="K2" s="580" t="s">
        <v>93</v>
      </c>
      <c r="L2" s="580"/>
      <c r="M2" s="580"/>
      <c r="N2" s="580"/>
      <c r="O2" s="580"/>
    </row>
    <row r="3" spans="2:15" ht="15.75" x14ac:dyDescent="0.25">
      <c r="B3" s="115"/>
      <c r="C3" s="8"/>
      <c r="D3" s="9"/>
      <c r="E3" s="9"/>
      <c r="F3" s="9"/>
      <c r="G3" s="114"/>
      <c r="H3" s="190"/>
      <c r="I3" s="190"/>
      <c r="J3" s="211"/>
      <c r="K3" s="580" t="s">
        <v>200</v>
      </c>
      <c r="L3" s="580"/>
      <c r="M3" s="580"/>
      <c r="N3" s="580"/>
      <c r="O3" s="580"/>
    </row>
    <row r="4" spans="2:15" ht="15.75" customHeight="1" x14ac:dyDescent="0.25">
      <c r="B4" s="115"/>
      <c r="C4" s="8"/>
      <c r="D4" s="9"/>
      <c r="E4" s="9"/>
      <c r="F4" s="9"/>
      <c r="G4" s="114"/>
      <c r="H4" s="581" t="s">
        <v>163</v>
      </c>
      <c r="I4" s="581"/>
      <c r="J4" s="581"/>
      <c r="K4" s="581"/>
      <c r="L4" s="581"/>
      <c r="M4" s="581"/>
      <c r="N4" s="581"/>
      <c r="O4" s="581"/>
    </row>
    <row r="5" spans="2:15" ht="15.75" x14ac:dyDescent="0.25">
      <c r="B5" s="115"/>
      <c r="C5" s="8"/>
      <c r="D5" s="9"/>
      <c r="E5" s="9"/>
      <c r="F5" s="9"/>
      <c r="G5" s="114"/>
      <c r="H5" s="190"/>
      <c r="I5" s="190"/>
      <c r="J5" s="211"/>
      <c r="K5" s="580" t="s">
        <v>148</v>
      </c>
      <c r="L5" s="580"/>
      <c r="M5" s="580"/>
      <c r="N5" s="580"/>
      <c r="O5" s="580"/>
    </row>
    <row r="6" spans="2:15" ht="15.75" x14ac:dyDescent="0.25">
      <c r="B6" s="115"/>
      <c r="C6" s="8"/>
      <c r="D6" s="9"/>
      <c r="E6" s="9"/>
      <c r="F6" s="9"/>
      <c r="G6" s="9"/>
      <c r="H6" s="193"/>
      <c r="I6" s="193"/>
      <c r="J6" s="193"/>
      <c r="K6" s="580" t="s">
        <v>136</v>
      </c>
      <c r="L6" s="580"/>
      <c r="M6" s="580"/>
      <c r="N6" s="580"/>
      <c r="O6" s="580"/>
    </row>
    <row r="7" spans="2:15" ht="15.75" x14ac:dyDescent="0.25">
      <c r="B7" s="562" t="s">
        <v>1</v>
      </c>
      <c r="C7" s="562"/>
      <c r="D7" s="562"/>
      <c r="E7" s="562"/>
      <c r="F7" s="562"/>
      <c r="G7" s="562"/>
      <c r="H7" s="496"/>
      <c r="I7" s="562"/>
      <c r="J7" s="562"/>
      <c r="K7" s="562"/>
    </row>
    <row r="8" spans="2:15" ht="18.75" x14ac:dyDescent="0.25">
      <c r="B8" s="588" t="s">
        <v>262</v>
      </c>
      <c r="C8" s="588"/>
      <c r="D8" s="588"/>
      <c r="E8" s="588"/>
      <c r="F8" s="588"/>
      <c r="G8" s="588"/>
      <c r="H8" s="588"/>
      <c r="I8" s="588"/>
      <c r="J8" s="588"/>
      <c r="K8" s="588"/>
    </row>
    <row r="9" spans="2:15" ht="34.5" customHeight="1" x14ac:dyDescent="0.25">
      <c r="B9" s="550" t="s">
        <v>252</v>
      </c>
      <c r="C9" s="550"/>
      <c r="D9" s="550"/>
      <c r="E9" s="550"/>
      <c r="F9" s="550"/>
      <c r="G9" s="550"/>
      <c r="H9" s="550"/>
      <c r="I9" s="550"/>
      <c r="J9" s="550"/>
      <c r="K9" s="550"/>
    </row>
    <row r="10" spans="2:15" ht="16.5" thickBot="1" x14ac:dyDescent="0.3">
      <c r="B10" s="100"/>
      <c r="C10" s="100"/>
      <c r="D10" s="100"/>
      <c r="E10" s="100"/>
      <c r="F10" s="10"/>
      <c r="G10" s="497"/>
      <c r="H10" s="497"/>
      <c r="I10" s="10"/>
      <c r="J10" s="10"/>
      <c r="K10" s="11"/>
    </row>
    <row r="11" spans="2:15" ht="15.75" customHeight="1" x14ac:dyDescent="0.25">
      <c r="B11" s="520" t="s">
        <v>2</v>
      </c>
      <c r="C11" s="522" t="s">
        <v>3</v>
      </c>
      <c r="D11" s="522" t="s">
        <v>4</v>
      </c>
      <c r="E11" s="206"/>
      <c r="F11" s="522" t="s">
        <v>175</v>
      </c>
      <c r="G11" s="526" t="s">
        <v>5</v>
      </c>
      <c r="H11" s="527"/>
      <c r="I11" s="210"/>
      <c r="J11" s="522" t="s">
        <v>54</v>
      </c>
      <c r="K11" s="332" t="s">
        <v>58</v>
      </c>
      <c r="L11" s="538" t="s">
        <v>191</v>
      </c>
    </row>
    <row r="12" spans="2:15" ht="15.75" customHeight="1" x14ac:dyDescent="0.25">
      <c r="B12" s="599"/>
      <c r="C12" s="523"/>
      <c r="D12" s="601"/>
      <c r="E12" s="203" t="s">
        <v>65</v>
      </c>
      <c r="F12" s="523"/>
      <c r="G12" s="536" t="s">
        <v>104</v>
      </c>
      <c r="H12" s="536" t="s">
        <v>127</v>
      </c>
      <c r="I12" s="532" t="s">
        <v>59</v>
      </c>
      <c r="J12" s="523"/>
      <c r="K12" s="208"/>
      <c r="L12" s="539"/>
    </row>
    <row r="13" spans="2:15" x14ac:dyDescent="0.25">
      <c r="B13" s="599"/>
      <c r="C13" s="523"/>
      <c r="D13" s="601"/>
      <c r="E13" s="205" t="s">
        <v>61</v>
      </c>
      <c r="F13" s="523"/>
      <c r="G13" s="523"/>
      <c r="H13" s="523"/>
      <c r="I13" s="533"/>
      <c r="J13" s="523"/>
      <c r="K13" s="208" t="s">
        <v>9</v>
      </c>
      <c r="L13" s="539"/>
    </row>
    <row r="14" spans="2:15" x14ac:dyDescent="0.25">
      <c r="B14" s="599"/>
      <c r="C14" s="523"/>
      <c r="D14" s="601"/>
      <c r="E14" s="205" t="s">
        <v>62</v>
      </c>
      <c r="F14" s="523"/>
      <c r="G14" s="523"/>
      <c r="H14" s="523"/>
      <c r="I14" s="533"/>
      <c r="J14" s="523"/>
      <c r="K14" s="208"/>
      <c r="L14" s="539"/>
    </row>
    <row r="15" spans="2:15" x14ac:dyDescent="0.25">
      <c r="B15" s="599"/>
      <c r="C15" s="523"/>
      <c r="D15" s="601"/>
      <c r="E15" s="205" t="s">
        <v>63</v>
      </c>
      <c r="F15" s="523"/>
      <c r="G15" s="537"/>
      <c r="H15" s="537"/>
      <c r="I15" s="535"/>
      <c r="J15" s="523"/>
      <c r="K15" s="208" t="s">
        <v>10</v>
      </c>
      <c r="L15" s="539"/>
    </row>
    <row r="16" spans="2:15" ht="15.75" thickBot="1" x14ac:dyDescent="0.3">
      <c r="B16" s="600"/>
      <c r="C16" s="524"/>
      <c r="D16" s="602"/>
      <c r="E16" s="93" t="s">
        <v>64</v>
      </c>
      <c r="F16" s="524"/>
      <c r="G16" s="65" t="s">
        <v>12</v>
      </c>
      <c r="H16" s="64" t="s">
        <v>12</v>
      </c>
      <c r="I16" s="65" t="s">
        <v>13</v>
      </c>
      <c r="J16" s="524"/>
      <c r="K16" s="79"/>
      <c r="L16" s="540"/>
    </row>
    <row r="17" spans="2:12" ht="15.75" thickBot="1" x14ac:dyDescent="0.3">
      <c r="B17" s="66">
        <v>1</v>
      </c>
      <c r="C17" s="67">
        <v>2</v>
      </c>
      <c r="D17" s="67">
        <v>3</v>
      </c>
      <c r="E17" s="67">
        <v>4</v>
      </c>
      <c r="F17" s="67">
        <v>5</v>
      </c>
      <c r="G17" s="67">
        <v>6</v>
      </c>
      <c r="H17" s="67">
        <v>7</v>
      </c>
      <c r="I17" s="67">
        <v>8</v>
      </c>
      <c r="J17" s="67">
        <v>8</v>
      </c>
      <c r="K17" s="170">
        <v>9</v>
      </c>
      <c r="L17" s="345">
        <v>10</v>
      </c>
    </row>
    <row r="18" spans="2:12" ht="25.5" x14ac:dyDescent="0.25">
      <c r="B18" s="94">
        <v>1</v>
      </c>
      <c r="C18" s="242" t="s">
        <v>73</v>
      </c>
      <c r="D18" s="243">
        <v>2.5</v>
      </c>
      <c r="E18" s="243" t="s">
        <v>67</v>
      </c>
      <c r="F18" s="180">
        <v>10000</v>
      </c>
      <c r="G18" s="180">
        <v>2000</v>
      </c>
      <c r="H18" s="180">
        <v>1000</v>
      </c>
      <c r="I18" s="121"/>
      <c r="J18" s="121"/>
      <c r="K18" s="270">
        <v>28000</v>
      </c>
      <c r="L18" s="276">
        <f>K18*2</f>
        <v>56000</v>
      </c>
    </row>
    <row r="19" spans="2:12" x14ac:dyDescent="0.25">
      <c r="B19" s="51"/>
      <c r="C19" s="218"/>
      <c r="D19" s="183"/>
      <c r="E19" s="183"/>
      <c r="F19" s="183"/>
      <c r="G19" s="183"/>
      <c r="H19" s="183"/>
      <c r="I19" s="183"/>
      <c r="J19" s="183"/>
      <c r="K19" s="220"/>
      <c r="L19" s="276">
        <f t="shared" ref="L19:L33" si="0">K19*2</f>
        <v>0</v>
      </c>
    </row>
    <row r="20" spans="2:12" x14ac:dyDescent="0.25">
      <c r="B20" s="92">
        <v>2</v>
      </c>
      <c r="C20" s="178" t="s">
        <v>37</v>
      </c>
      <c r="D20" s="183">
        <v>2</v>
      </c>
      <c r="E20" s="183">
        <v>3231</v>
      </c>
      <c r="F20" s="184">
        <v>7000</v>
      </c>
      <c r="G20" s="184">
        <v>1400</v>
      </c>
      <c r="H20" s="184"/>
      <c r="I20" s="184">
        <v>446</v>
      </c>
      <c r="J20" s="184"/>
      <c r="K20" s="271">
        <v>15400</v>
      </c>
      <c r="L20" s="276">
        <f t="shared" si="0"/>
        <v>30800</v>
      </c>
    </row>
    <row r="21" spans="2:12" x14ac:dyDescent="0.25">
      <c r="B21" s="92"/>
      <c r="C21" s="178" t="s">
        <v>69</v>
      </c>
      <c r="D21" s="183">
        <v>3</v>
      </c>
      <c r="E21" s="183">
        <v>3231</v>
      </c>
      <c r="F21" s="184">
        <v>6050</v>
      </c>
      <c r="G21" s="184">
        <v>1512.5</v>
      </c>
      <c r="H21" s="184"/>
      <c r="I21" s="184"/>
      <c r="J21" s="184"/>
      <c r="K21" s="271">
        <v>19662.5</v>
      </c>
      <c r="L21" s="276">
        <f t="shared" si="0"/>
        <v>39325</v>
      </c>
    </row>
    <row r="22" spans="2:12" x14ac:dyDescent="0.25">
      <c r="B22" s="51"/>
      <c r="C22" s="178"/>
      <c r="D22" s="222"/>
      <c r="E22" s="222"/>
      <c r="F22" s="222"/>
      <c r="G22" s="222"/>
      <c r="H22" s="221"/>
      <c r="I22" s="221"/>
      <c r="J22" s="221"/>
      <c r="K22" s="348"/>
      <c r="L22" s="276">
        <f t="shared" si="0"/>
        <v>0</v>
      </c>
    </row>
    <row r="23" spans="2:12" ht="63.75" x14ac:dyDescent="0.25">
      <c r="B23" s="51">
        <v>3</v>
      </c>
      <c r="C23" s="241" t="s">
        <v>159</v>
      </c>
      <c r="D23" s="222">
        <v>1</v>
      </c>
      <c r="E23" s="222">
        <v>5132</v>
      </c>
      <c r="F23" s="250">
        <v>5000</v>
      </c>
      <c r="G23" s="222"/>
      <c r="H23" s="221"/>
      <c r="I23" s="223">
        <v>523</v>
      </c>
      <c r="J23" s="223">
        <v>1000</v>
      </c>
      <c r="K23" s="349">
        <v>6000</v>
      </c>
      <c r="L23" s="276">
        <f t="shared" si="0"/>
        <v>12000</v>
      </c>
    </row>
    <row r="24" spans="2:12" ht="16.5" customHeight="1" x14ac:dyDescent="0.25">
      <c r="B24" s="51"/>
      <c r="C24" s="178"/>
      <c r="D24" s="183"/>
      <c r="E24" s="183"/>
      <c r="F24" s="221"/>
      <c r="G24" s="221"/>
      <c r="H24" s="221"/>
      <c r="I24" s="221"/>
      <c r="J24" s="221"/>
      <c r="K24" s="350"/>
      <c r="L24" s="276">
        <f t="shared" si="0"/>
        <v>0</v>
      </c>
    </row>
    <row r="25" spans="2:12" x14ac:dyDescent="0.25">
      <c r="B25" s="51">
        <v>4</v>
      </c>
      <c r="C25" s="183" t="s">
        <v>38</v>
      </c>
      <c r="D25" s="183">
        <v>1</v>
      </c>
      <c r="E25" s="183">
        <v>8322</v>
      </c>
      <c r="F25" s="184">
        <v>5000</v>
      </c>
      <c r="G25" s="183"/>
      <c r="H25" s="183"/>
      <c r="I25" s="184">
        <v>523</v>
      </c>
      <c r="J25" s="184">
        <v>1000</v>
      </c>
      <c r="K25" s="349">
        <v>6000</v>
      </c>
      <c r="L25" s="276">
        <f t="shared" si="0"/>
        <v>12000</v>
      </c>
    </row>
    <row r="26" spans="2:12" x14ac:dyDescent="0.25">
      <c r="B26" s="51">
        <v>5</v>
      </c>
      <c r="C26" s="183" t="s">
        <v>76</v>
      </c>
      <c r="D26" s="183">
        <v>1</v>
      </c>
      <c r="E26" s="183">
        <v>9141</v>
      </c>
      <c r="F26" s="184">
        <v>5000</v>
      </c>
      <c r="G26" s="183"/>
      <c r="H26" s="183"/>
      <c r="I26" s="184">
        <v>523</v>
      </c>
      <c r="J26" s="184">
        <v>1000</v>
      </c>
      <c r="K26" s="349">
        <v>6000</v>
      </c>
      <c r="L26" s="276">
        <f t="shared" si="0"/>
        <v>12000</v>
      </c>
    </row>
    <row r="27" spans="2:12" x14ac:dyDescent="0.25">
      <c r="B27" s="51">
        <v>6</v>
      </c>
      <c r="C27" s="183" t="s">
        <v>35</v>
      </c>
      <c r="D27" s="183">
        <v>0.5</v>
      </c>
      <c r="E27" s="183"/>
      <c r="F27" s="184">
        <v>5000</v>
      </c>
      <c r="G27" s="183"/>
      <c r="H27" s="183"/>
      <c r="I27" s="184">
        <v>261.5</v>
      </c>
      <c r="J27" s="184">
        <v>500</v>
      </c>
      <c r="K27" s="349">
        <v>3000</v>
      </c>
      <c r="L27" s="276">
        <f t="shared" si="0"/>
        <v>6000</v>
      </c>
    </row>
    <row r="28" spans="2:12" x14ac:dyDescent="0.25">
      <c r="B28" s="51"/>
      <c r="C28" s="216"/>
      <c r="D28" s="216"/>
      <c r="E28" s="216"/>
      <c r="F28" s="216"/>
      <c r="G28" s="216"/>
      <c r="H28" s="216"/>
      <c r="I28" s="216"/>
      <c r="J28" s="216"/>
      <c r="K28" s="351"/>
      <c r="L28" s="276">
        <f t="shared" si="0"/>
        <v>0</v>
      </c>
    </row>
    <row r="29" spans="2:12" x14ac:dyDescent="0.25">
      <c r="B29" s="83"/>
      <c r="C29" s="218" t="s">
        <v>16</v>
      </c>
      <c r="D29" s="218">
        <f>SUM(D18:D28)</f>
        <v>11</v>
      </c>
      <c r="E29" s="218"/>
      <c r="F29" s="219">
        <f>SUM(F18:F28)</f>
        <v>43050</v>
      </c>
      <c r="G29" s="219">
        <f>G30+G31</f>
        <v>4912.5</v>
      </c>
      <c r="H29" s="219">
        <f>H18+H20</f>
        <v>1000</v>
      </c>
      <c r="I29" s="219">
        <f>SUM(I18:I28)</f>
        <v>2276.5</v>
      </c>
      <c r="J29" s="219">
        <f>J23+J25+J26+J27</f>
        <v>3500</v>
      </c>
      <c r="K29" s="333">
        <f>SUM(K18:K28)</f>
        <v>84062.5</v>
      </c>
      <c r="L29" s="413">
        <f t="shared" si="0"/>
        <v>168125</v>
      </c>
    </row>
    <row r="30" spans="2:12" x14ac:dyDescent="0.25">
      <c r="B30" s="83"/>
      <c r="C30" s="183" t="s">
        <v>17</v>
      </c>
      <c r="D30" s="221">
        <v>2.5</v>
      </c>
      <c r="E30" s="221"/>
      <c r="F30" s="223">
        <f>F18</f>
        <v>10000</v>
      </c>
      <c r="G30" s="223">
        <f>G18</f>
        <v>2000</v>
      </c>
      <c r="H30" s="223">
        <f>H18</f>
        <v>1000</v>
      </c>
      <c r="I30" s="221"/>
      <c r="J30" s="221"/>
      <c r="K30" s="271">
        <f>K18</f>
        <v>28000</v>
      </c>
      <c r="L30" s="276">
        <f t="shared" si="0"/>
        <v>56000</v>
      </c>
    </row>
    <row r="31" spans="2:12" x14ac:dyDescent="0.25">
      <c r="B31" s="83"/>
      <c r="C31" s="183" t="s">
        <v>18</v>
      </c>
      <c r="D31" s="221">
        <v>5</v>
      </c>
      <c r="E31" s="221"/>
      <c r="F31" s="223">
        <f>F20+F21</f>
        <v>13050</v>
      </c>
      <c r="G31" s="223">
        <f>G20+G21</f>
        <v>2912.5</v>
      </c>
      <c r="H31" s="223"/>
      <c r="I31" s="223">
        <f>I20</f>
        <v>446</v>
      </c>
      <c r="J31" s="223"/>
      <c r="K31" s="271">
        <f>K20+K21</f>
        <v>35062.5</v>
      </c>
      <c r="L31" s="276">
        <f t="shared" si="0"/>
        <v>70125</v>
      </c>
    </row>
    <row r="32" spans="2:12" x14ac:dyDescent="0.25">
      <c r="B32" s="83"/>
      <c r="C32" s="183" t="s">
        <v>19</v>
      </c>
      <c r="D32" s="221">
        <v>1</v>
      </c>
      <c r="E32" s="221"/>
      <c r="F32" s="223">
        <f>F23</f>
        <v>5000</v>
      </c>
      <c r="G32" s="221"/>
      <c r="H32" s="221"/>
      <c r="I32" s="223">
        <f>I23</f>
        <v>523</v>
      </c>
      <c r="J32" s="223">
        <f>J23</f>
        <v>1000</v>
      </c>
      <c r="K32" s="271">
        <f>K23</f>
        <v>6000</v>
      </c>
      <c r="L32" s="276">
        <f t="shared" si="0"/>
        <v>12000</v>
      </c>
    </row>
    <row r="33" spans="2:12" x14ac:dyDescent="0.25">
      <c r="B33" s="83"/>
      <c r="C33" s="183" t="s">
        <v>20</v>
      </c>
      <c r="D33" s="257">
        <v>2.5</v>
      </c>
      <c r="E33" s="257"/>
      <c r="F33" s="258">
        <f>F25+F26+F27</f>
        <v>15000</v>
      </c>
      <c r="G33" s="221"/>
      <c r="H33" s="221"/>
      <c r="I33" s="223">
        <f>I25+I26+I27</f>
        <v>1307.5</v>
      </c>
      <c r="J33" s="223">
        <f>J25+J26+J27</f>
        <v>2500</v>
      </c>
      <c r="K33" s="271">
        <f>K25+K26+K27</f>
        <v>15000</v>
      </c>
      <c r="L33" s="276">
        <f t="shared" si="0"/>
        <v>30000</v>
      </c>
    </row>
    <row r="34" spans="2:12" ht="15.75" thickBot="1" x14ac:dyDescent="0.3">
      <c r="B34" s="55"/>
      <c r="C34" s="259"/>
      <c r="D34" s="260"/>
      <c r="E34" s="260"/>
      <c r="F34" s="260"/>
      <c r="G34" s="260"/>
      <c r="H34" s="260"/>
      <c r="I34" s="260"/>
      <c r="J34" s="260"/>
      <c r="K34" s="225"/>
      <c r="L34" s="297"/>
    </row>
    <row r="36" spans="2:12" ht="15.75" x14ac:dyDescent="0.25">
      <c r="C36" s="8"/>
      <c r="D36" s="99" t="s">
        <v>21</v>
      </c>
      <c r="E36" s="99"/>
      <c r="F36" s="9"/>
      <c r="G36" s="544" t="s">
        <v>131</v>
      </c>
      <c r="H36" s="544"/>
      <c r="I36" s="544"/>
      <c r="J36" s="202"/>
    </row>
    <row r="37" spans="2:12" x14ac:dyDescent="0.25">
      <c r="C37" s="8"/>
      <c r="D37" s="9"/>
      <c r="E37" s="9"/>
      <c r="F37" s="9"/>
      <c r="G37" s="9"/>
      <c r="H37" s="9"/>
    </row>
    <row r="38" spans="2:12" ht="15.75" x14ac:dyDescent="0.25">
      <c r="C38" s="8"/>
      <c r="D38" s="99" t="s">
        <v>44</v>
      </c>
      <c r="E38" s="99"/>
      <c r="F38" s="99"/>
      <c r="G38" s="543" t="s">
        <v>130</v>
      </c>
      <c r="H38" s="543"/>
      <c r="I38" s="543"/>
      <c r="J38" s="209"/>
    </row>
  </sheetData>
  <mergeCells count="22">
    <mergeCell ref="B11:B16"/>
    <mergeCell ref="C11:C16"/>
    <mergeCell ref="D11:D16"/>
    <mergeCell ref="F11:F16"/>
    <mergeCell ref="K6:O6"/>
    <mergeCell ref="B7:K7"/>
    <mergeCell ref="B8:K8"/>
    <mergeCell ref="B9:K9"/>
    <mergeCell ref="G10:H10"/>
    <mergeCell ref="G11:H11"/>
    <mergeCell ref="I12:I15"/>
    <mergeCell ref="G12:G15"/>
    <mergeCell ref="L11:L16"/>
    <mergeCell ref="G36:I36"/>
    <mergeCell ref="G38:I38"/>
    <mergeCell ref="H12:H15"/>
    <mergeCell ref="L1:O1"/>
    <mergeCell ref="K2:O2"/>
    <mergeCell ref="K3:O3"/>
    <mergeCell ref="K5:O5"/>
    <mergeCell ref="H4:O4"/>
    <mergeCell ref="J11:J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16"/>
  <sheetViews>
    <sheetView topLeftCell="A7" workbookViewId="0">
      <selection activeCell="A10" sqref="A10:XFD10"/>
    </sheetView>
  </sheetViews>
  <sheetFormatPr defaultRowHeight="15" x14ac:dyDescent="0.25"/>
  <cols>
    <col min="1" max="1" width="3.42578125" style="118" customWidth="1"/>
    <col min="2" max="2" width="5.28515625" style="118" customWidth="1"/>
    <col min="3" max="3" width="37.42578125" style="395" customWidth="1"/>
    <col min="4" max="5" width="9.140625" style="118"/>
    <col min="6" max="6" width="10.28515625" style="118" bestFit="1" customWidth="1"/>
    <col min="7" max="7" width="6.42578125" style="118" customWidth="1"/>
    <col min="8" max="8" width="7.28515625" style="118" customWidth="1"/>
    <col min="9" max="9" width="6.140625" style="118" customWidth="1"/>
    <col min="10" max="10" width="7.42578125" style="118" customWidth="1"/>
    <col min="11" max="11" width="6.7109375" style="118" customWidth="1"/>
    <col min="12" max="12" width="9" style="118" customWidth="1"/>
    <col min="13" max="13" width="11.140625" style="118" hidden="1" customWidth="1"/>
    <col min="14" max="14" width="11.140625" style="118" customWidth="1"/>
    <col min="15" max="15" width="11.28515625" style="118" customWidth="1"/>
    <col min="16" max="16" width="11.85546875" style="118" customWidth="1"/>
    <col min="17" max="17" width="9.5703125" style="118" bestFit="1" customWidth="1"/>
    <col min="18" max="16384" width="9.140625" style="118"/>
  </cols>
  <sheetData>
    <row r="1" spans="1:16" x14ac:dyDescent="0.25">
      <c r="A1"/>
      <c r="B1"/>
      <c r="C1" s="40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5">
      <c r="A2"/>
      <c r="B2"/>
      <c r="C2" s="40"/>
      <c r="D2"/>
      <c r="E2"/>
      <c r="F2" s="191"/>
      <c r="G2" s="191"/>
      <c r="H2" s="191"/>
      <c r="I2" s="191"/>
      <c r="J2" s="516" t="s">
        <v>0</v>
      </c>
      <c r="K2" s="516"/>
      <c r="L2" s="516"/>
      <c r="M2" s="516"/>
      <c r="N2" s="516"/>
      <c r="O2" s="516"/>
      <c r="P2"/>
    </row>
    <row r="3" spans="1:16" ht="15.75" x14ac:dyDescent="0.25">
      <c r="A3"/>
      <c r="B3"/>
      <c r="C3" s="40"/>
      <c r="D3"/>
      <c r="E3"/>
      <c r="F3" s="191"/>
      <c r="G3" s="191"/>
      <c r="H3" s="580" t="s">
        <v>249</v>
      </c>
      <c r="I3" s="580"/>
      <c r="J3" s="580"/>
      <c r="K3" s="580"/>
      <c r="L3" s="580"/>
      <c r="M3" s="580"/>
      <c r="N3" s="580"/>
      <c r="O3" s="580"/>
      <c r="P3"/>
    </row>
    <row r="4" spans="1:16" ht="15" customHeight="1" x14ac:dyDescent="0.25">
      <c r="A4"/>
      <c r="B4"/>
      <c r="C4" s="40"/>
      <c r="D4"/>
      <c r="E4"/>
      <c r="F4" s="191"/>
      <c r="G4" s="191"/>
      <c r="H4" s="496" t="s">
        <v>250</v>
      </c>
      <c r="I4" s="496"/>
      <c r="J4" s="496"/>
      <c r="K4" s="496"/>
      <c r="L4" s="496"/>
      <c r="M4" s="496"/>
      <c r="N4" s="496"/>
      <c r="O4" s="496"/>
      <c r="P4"/>
    </row>
    <row r="5" spans="1:16" ht="15" customHeight="1" x14ac:dyDescent="0.25">
      <c r="A5"/>
      <c r="B5"/>
      <c r="C5" s="40"/>
      <c r="D5"/>
      <c r="E5"/>
      <c r="F5" s="581" t="s">
        <v>160</v>
      </c>
      <c r="G5" s="581"/>
      <c r="H5" s="581"/>
      <c r="I5" s="581"/>
      <c r="J5" s="581"/>
      <c r="K5" s="581"/>
      <c r="L5" s="581"/>
      <c r="M5" s="581"/>
      <c r="N5" s="581"/>
      <c r="O5" s="581"/>
      <c r="P5"/>
    </row>
    <row r="6" spans="1:16" ht="15.75" x14ac:dyDescent="0.25">
      <c r="A6"/>
      <c r="B6"/>
      <c r="C6" s="40"/>
      <c r="D6"/>
      <c r="E6"/>
      <c r="F6" s="191"/>
      <c r="G6" s="191"/>
      <c r="H6" s="580" t="s">
        <v>148</v>
      </c>
      <c r="I6" s="580"/>
      <c r="J6" s="580"/>
      <c r="K6" s="580"/>
      <c r="L6" s="580"/>
      <c r="M6" s="580"/>
      <c r="N6" s="580"/>
      <c r="O6" s="580"/>
      <c r="P6"/>
    </row>
    <row r="7" spans="1:16" ht="15.75" x14ac:dyDescent="0.25">
      <c r="A7"/>
      <c r="B7"/>
      <c r="C7" s="40"/>
      <c r="D7"/>
      <c r="E7"/>
      <c r="F7" s="191"/>
      <c r="G7" s="191"/>
      <c r="H7" s="580" t="s">
        <v>136</v>
      </c>
      <c r="I7" s="580"/>
      <c r="J7" s="580"/>
      <c r="K7" s="580"/>
      <c r="L7" s="580"/>
      <c r="M7" s="580"/>
      <c r="N7" s="580"/>
      <c r="O7" s="580"/>
      <c r="P7"/>
    </row>
    <row r="8" spans="1:16" customFormat="1" x14ac:dyDescent="0.25">
      <c r="B8" s="467" t="s">
        <v>1</v>
      </c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</row>
    <row r="9" spans="1:16" customFormat="1" ht="40.5" customHeight="1" x14ac:dyDescent="0.3">
      <c r="B9" s="495" t="s">
        <v>263</v>
      </c>
      <c r="C9" s="495"/>
      <c r="D9" s="495"/>
      <c r="E9" s="495"/>
      <c r="F9" s="495"/>
      <c r="G9" s="495"/>
      <c r="H9" s="495"/>
      <c r="I9" s="495"/>
      <c r="J9" s="495"/>
      <c r="K9" s="495"/>
      <c r="L9" s="495"/>
      <c r="M9" s="495"/>
      <c r="N9" s="495"/>
      <c r="O9" s="495"/>
    </row>
    <row r="10" spans="1:16" ht="16.5" thickBot="1" x14ac:dyDescent="0.3">
      <c r="A10"/>
      <c r="B10" s="418"/>
      <c r="C10" s="497" t="s">
        <v>202</v>
      </c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/>
    </row>
    <row r="11" spans="1:16" ht="15.75" customHeight="1" x14ac:dyDescent="0.25">
      <c r="A11"/>
      <c r="B11" s="607" t="s">
        <v>2</v>
      </c>
      <c r="C11" s="522" t="s">
        <v>3</v>
      </c>
      <c r="D11" s="421" t="s">
        <v>65</v>
      </c>
      <c r="E11" s="522" t="s">
        <v>4</v>
      </c>
      <c r="F11" s="522" t="s">
        <v>175</v>
      </c>
      <c r="G11" s="610" t="s">
        <v>5</v>
      </c>
      <c r="H11" s="526"/>
      <c r="I11" s="526"/>
      <c r="J11" s="526"/>
      <c r="K11" s="526"/>
      <c r="L11" s="527"/>
      <c r="M11" s="522" t="s">
        <v>124</v>
      </c>
      <c r="N11" s="522" t="s">
        <v>140</v>
      </c>
      <c r="O11" s="332" t="s">
        <v>7</v>
      </c>
      <c r="P11" s="538" t="s">
        <v>191</v>
      </c>
    </row>
    <row r="12" spans="1:16" ht="15.75" customHeight="1" x14ac:dyDescent="0.25">
      <c r="A12"/>
      <c r="B12" s="608"/>
      <c r="C12" s="523"/>
      <c r="D12" s="422" t="s">
        <v>61</v>
      </c>
      <c r="E12" s="601"/>
      <c r="F12" s="523"/>
      <c r="G12" s="611" t="s">
        <v>104</v>
      </c>
      <c r="H12" s="612"/>
      <c r="I12" s="612"/>
      <c r="J12" s="612"/>
      <c r="K12" s="612"/>
      <c r="L12" s="613"/>
      <c r="M12" s="523"/>
      <c r="N12" s="523"/>
      <c r="O12" s="208"/>
      <c r="P12" s="539"/>
    </row>
    <row r="13" spans="1:16" x14ac:dyDescent="0.25">
      <c r="A13"/>
      <c r="B13" s="608"/>
      <c r="C13" s="523"/>
      <c r="D13" s="422" t="s">
        <v>62</v>
      </c>
      <c r="E13" s="601"/>
      <c r="F13" s="523"/>
      <c r="G13" s="614"/>
      <c r="H13" s="615"/>
      <c r="I13" s="615"/>
      <c r="J13" s="615"/>
      <c r="K13" s="615"/>
      <c r="L13" s="616"/>
      <c r="M13" s="537"/>
      <c r="N13" s="523"/>
      <c r="O13" s="208" t="s">
        <v>82</v>
      </c>
      <c r="P13" s="539"/>
    </row>
    <row r="14" spans="1:16" ht="15" customHeight="1" x14ac:dyDescent="0.25">
      <c r="A14"/>
      <c r="B14" s="608"/>
      <c r="C14" s="523"/>
      <c r="D14" s="422" t="s">
        <v>63</v>
      </c>
      <c r="E14" s="601"/>
      <c r="F14" s="523"/>
      <c r="G14" s="614"/>
      <c r="H14" s="615"/>
      <c r="I14" s="615"/>
      <c r="J14" s="615"/>
      <c r="K14" s="615"/>
      <c r="L14" s="616"/>
      <c r="M14" s="604" t="s">
        <v>125</v>
      </c>
      <c r="N14" s="523"/>
      <c r="O14" s="208"/>
      <c r="P14" s="539"/>
    </row>
    <row r="15" spans="1:16" x14ac:dyDescent="0.25">
      <c r="A15"/>
      <c r="B15" s="608"/>
      <c r="C15" s="523"/>
      <c r="D15" s="422" t="s">
        <v>64</v>
      </c>
      <c r="E15" s="601"/>
      <c r="F15" s="523"/>
      <c r="G15" s="617"/>
      <c r="H15" s="618"/>
      <c r="I15" s="618"/>
      <c r="J15" s="618"/>
      <c r="K15" s="618"/>
      <c r="L15" s="619"/>
      <c r="M15" s="605"/>
      <c r="N15" s="523"/>
      <c r="O15" s="208" t="s">
        <v>10</v>
      </c>
      <c r="P15" s="539"/>
    </row>
    <row r="16" spans="1:16" ht="15.75" thickBot="1" x14ac:dyDescent="0.3">
      <c r="A16"/>
      <c r="B16" s="609"/>
      <c r="C16" s="524"/>
      <c r="D16" s="423"/>
      <c r="E16" s="602"/>
      <c r="F16" s="524"/>
      <c r="G16" s="79" t="s">
        <v>11</v>
      </c>
      <c r="H16" s="65" t="s">
        <v>12</v>
      </c>
      <c r="I16" s="65" t="s">
        <v>11</v>
      </c>
      <c r="J16" s="65" t="s">
        <v>13</v>
      </c>
      <c r="K16" s="65" t="s">
        <v>11</v>
      </c>
      <c r="L16" s="64" t="s">
        <v>12</v>
      </c>
      <c r="M16" s="606"/>
      <c r="N16" s="524"/>
      <c r="O16" s="424"/>
      <c r="P16" s="540"/>
    </row>
    <row r="17" spans="1:17" ht="15.75" thickBot="1" x14ac:dyDescent="0.3">
      <c r="A17"/>
      <c r="B17" s="425">
        <v>1</v>
      </c>
      <c r="C17" s="170">
        <v>2</v>
      </c>
      <c r="D17" s="67">
        <v>3</v>
      </c>
      <c r="E17" s="67">
        <v>4</v>
      </c>
      <c r="F17" s="67">
        <v>5</v>
      </c>
      <c r="G17" s="67">
        <v>6</v>
      </c>
      <c r="H17" s="67">
        <v>7</v>
      </c>
      <c r="I17" s="67">
        <v>8</v>
      </c>
      <c r="J17" s="67">
        <v>9</v>
      </c>
      <c r="K17" s="67">
        <v>10</v>
      </c>
      <c r="L17" s="67">
        <v>11</v>
      </c>
      <c r="M17" s="170">
        <v>12</v>
      </c>
      <c r="N17" s="170">
        <v>12</v>
      </c>
      <c r="O17" s="170">
        <v>13</v>
      </c>
      <c r="P17" s="273">
        <v>14</v>
      </c>
    </row>
    <row r="18" spans="1:17" ht="15" customHeight="1" x14ac:dyDescent="0.25">
      <c r="A18"/>
      <c r="B18" s="426"/>
      <c r="C18" s="427" t="s">
        <v>203</v>
      </c>
      <c r="D18" s="428"/>
      <c r="E18" s="428"/>
      <c r="F18" s="428"/>
      <c r="G18" s="428"/>
      <c r="H18" s="428"/>
      <c r="I18" s="428"/>
      <c r="J18" s="428"/>
      <c r="K18" s="428"/>
      <c r="L18" s="428"/>
      <c r="M18" s="429"/>
      <c r="N18" s="429"/>
      <c r="O18" s="429"/>
      <c r="P18" s="430"/>
    </row>
    <row r="19" spans="1:17" ht="15" customHeight="1" x14ac:dyDescent="0.25">
      <c r="A19"/>
      <c r="B19" s="92">
        <v>1</v>
      </c>
      <c r="C19" s="431" t="s">
        <v>204</v>
      </c>
      <c r="D19" s="36"/>
      <c r="E19" s="36"/>
      <c r="F19" s="36"/>
      <c r="G19" s="432"/>
      <c r="H19" s="432"/>
      <c r="I19" s="432"/>
      <c r="J19" s="432"/>
      <c r="K19" s="432"/>
      <c r="L19" s="432"/>
      <c r="M19" s="433"/>
      <c r="N19" s="433"/>
      <c r="O19" s="434"/>
      <c r="P19" s="435"/>
    </row>
    <row r="20" spans="1:17" ht="15" customHeight="1" x14ac:dyDescent="0.25">
      <c r="A20"/>
      <c r="B20" s="436"/>
      <c r="C20" s="437" t="s">
        <v>164</v>
      </c>
      <c r="D20" s="12">
        <v>3231</v>
      </c>
      <c r="E20" s="13">
        <v>0.25</v>
      </c>
      <c r="F20" s="49">
        <v>6050</v>
      </c>
      <c r="G20" s="12"/>
      <c r="H20" s="12"/>
      <c r="I20" s="12"/>
      <c r="J20" s="12"/>
      <c r="K20" s="12"/>
      <c r="L20" s="12"/>
      <c r="M20" s="98">
        <v>111.5</v>
      </c>
      <c r="N20" s="98"/>
      <c r="O20" s="438">
        <v>1512.5</v>
      </c>
      <c r="P20" s="277">
        <f>O20*2</f>
        <v>3025</v>
      </c>
    </row>
    <row r="21" spans="1:17" ht="15" customHeight="1" x14ac:dyDescent="0.25">
      <c r="A21"/>
      <c r="B21" s="436"/>
      <c r="C21" s="439" t="s">
        <v>41</v>
      </c>
      <c r="D21" s="200"/>
      <c r="E21" s="22">
        <f>SUM(E20:E20)</f>
        <v>0.25</v>
      </c>
      <c r="F21" s="50">
        <f>F20</f>
        <v>6050</v>
      </c>
      <c r="G21" s="15"/>
      <c r="H21" s="22"/>
      <c r="I21" s="15"/>
      <c r="J21" s="15"/>
      <c r="K21" s="15"/>
      <c r="L21" s="15"/>
      <c r="M21" s="95">
        <f>SUM(M20)</f>
        <v>111.5</v>
      </c>
      <c r="N21" s="95"/>
      <c r="O21" s="440">
        <f>O20</f>
        <v>1512.5</v>
      </c>
      <c r="P21" s="298">
        <f>P20</f>
        <v>3025</v>
      </c>
    </row>
    <row r="22" spans="1:17" ht="15" customHeight="1" x14ac:dyDescent="0.25">
      <c r="A22"/>
      <c r="B22" s="436"/>
      <c r="C22" s="431"/>
      <c r="D22" s="35"/>
      <c r="E22" s="39"/>
      <c r="F22" s="23"/>
      <c r="G22" s="23"/>
      <c r="H22" s="39"/>
      <c r="I22" s="23"/>
      <c r="J22" s="23"/>
      <c r="K22" s="23"/>
      <c r="L22" s="23"/>
      <c r="M22" s="20"/>
      <c r="N22" s="20"/>
      <c r="O22" s="441"/>
      <c r="P22" s="278"/>
    </row>
    <row r="23" spans="1:17" ht="15" customHeight="1" x14ac:dyDescent="0.25">
      <c r="A23"/>
      <c r="B23" s="442">
        <v>2</v>
      </c>
      <c r="C23" s="431" t="s">
        <v>205</v>
      </c>
      <c r="D23" s="36"/>
      <c r="E23" s="39"/>
      <c r="F23" s="23"/>
      <c r="G23" s="23"/>
      <c r="H23" s="47"/>
      <c r="I23" s="18"/>
      <c r="J23" s="18"/>
      <c r="K23" s="18"/>
      <c r="L23" s="23"/>
      <c r="M23" s="20"/>
      <c r="N23" s="20"/>
      <c r="O23" s="434"/>
      <c r="P23" s="278"/>
    </row>
    <row r="24" spans="1:17" ht="15" customHeight="1" x14ac:dyDescent="0.25">
      <c r="A24"/>
      <c r="B24" s="442"/>
      <c r="C24" s="443" t="s">
        <v>111</v>
      </c>
      <c r="D24" s="20">
        <v>3221</v>
      </c>
      <c r="E24" s="39">
        <v>0.5</v>
      </c>
      <c r="F24" s="49">
        <v>6050</v>
      </c>
      <c r="G24" s="12"/>
      <c r="H24" s="13"/>
      <c r="I24" s="12"/>
      <c r="J24" s="12"/>
      <c r="K24" s="12"/>
      <c r="L24" s="49"/>
      <c r="M24" s="98"/>
      <c r="N24" s="98"/>
      <c r="O24" s="438">
        <v>3025</v>
      </c>
      <c r="P24" s="277">
        <f>O24*2</f>
        <v>6050</v>
      </c>
    </row>
    <row r="25" spans="1:17" ht="15" customHeight="1" x14ac:dyDescent="0.25">
      <c r="A25"/>
      <c r="B25" s="442"/>
      <c r="C25" s="439" t="s">
        <v>41</v>
      </c>
      <c r="D25" s="200"/>
      <c r="E25" s="22">
        <f>SUM(E24:E24)</f>
        <v>0.5</v>
      </c>
      <c r="F25" s="50">
        <f>SUM(F24:F24)</f>
        <v>6050</v>
      </c>
      <c r="G25" s="15"/>
      <c r="H25" s="22"/>
      <c r="I25" s="15"/>
      <c r="J25" s="15"/>
      <c r="K25" s="15"/>
      <c r="L25" s="50">
        <f>L24</f>
        <v>0</v>
      </c>
      <c r="M25" s="95"/>
      <c r="N25" s="95"/>
      <c r="O25" s="440">
        <f>SUM(O24:O24)</f>
        <v>3025</v>
      </c>
      <c r="P25" s="298">
        <f>P24</f>
        <v>6050</v>
      </c>
    </row>
    <row r="26" spans="1:17" ht="15" customHeight="1" x14ac:dyDescent="0.25">
      <c r="A26"/>
      <c r="B26" s="436"/>
      <c r="C26" s="431"/>
      <c r="D26" s="35"/>
      <c r="E26" s="39"/>
      <c r="F26" s="23"/>
      <c r="G26" s="23"/>
      <c r="H26" s="39"/>
      <c r="I26" s="23"/>
      <c r="J26" s="23"/>
      <c r="K26" s="23"/>
      <c r="L26" s="23"/>
      <c r="M26" s="20"/>
      <c r="N26" s="20"/>
      <c r="O26" s="441"/>
      <c r="P26" s="278"/>
    </row>
    <row r="27" spans="1:17" ht="15" customHeight="1" x14ac:dyDescent="0.25">
      <c r="A27"/>
      <c r="B27" s="436">
        <v>3</v>
      </c>
      <c r="C27" s="439" t="s">
        <v>206</v>
      </c>
      <c r="D27" s="200"/>
      <c r="E27" s="13"/>
      <c r="F27" s="12"/>
      <c r="G27" s="12"/>
      <c r="H27" s="13"/>
      <c r="I27" s="12"/>
      <c r="J27" s="12"/>
      <c r="K27" s="12"/>
      <c r="L27" s="12"/>
      <c r="M27" s="19"/>
      <c r="N27" s="19"/>
      <c r="O27" s="444"/>
      <c r="P27" s="278"/>
    </row>
    <row r="28" spans="1:17" ht="15" customHeight="1" x14ac:dyDescent="0.25">
      <c r="A28"/>
      <c r="B28" s="436"/>
      <c r="C28" s="443" t="s">
        <v>111</v>
      </c>
      <c r="D28" s="20">
        <v>3221</v>
      </c>
      <c r="E28" s="39">
        <v>0.75</v>
      </c>
      <c r="F28" s="84">
        <v>6050</v>
      </c>
      <c r="G28" s="13"/>
      <c r="H28" s="13"/>
      <c r="I28" s="12"/>
      <c r="J28" s="12"/>
      <c r="K28" s="12">
        <v>15</v>
      </c>
      <c r="L28" s="12">
        <v>680.63</v>
      </c>
      <c r="M28" s="19"/>
      <c r="N28" s="19"/>
      <c r="O28" s="438">
        <v>5218.13</v>
      </c>
      <c r="P28" s="277">
        <f>O28*2</f>
        <v>10436.26</v>
      </c>
      <c r="Q28" s="118" t="s">
        <v>45</v>
      </c>
    </row>
    <row r="29" spans="1:17" ht="15" customHeight="1" x14ac:dyDescent="0.25">
      <c r="A29"/>
      <c r="B29" s="436"/>
      <c r="C29" s="439" t="s">
        <v>41</v>
      </c>
      <c r="D29" s="15"/>
      <c r="E29" s="22">
        <f>SUM(E28:E28)</f>
        <v>0.75</v>
      </c>
      <c r="F29" s="50">
        <f>SUM(F28:F28)</f>
        <v>6050</v>
      </c>
      <c r="G29" s="15"/>
      <c r="H29" s="22"/>
      <c r="I29" s="15"/>
      <c r="J29" s="15"/>
      <c r="K29" s="15"/>
      <c r="L29" s="15">
        <f>L28</f>
        <v>680.63</v>
      </c>
      <c r="M29" s="200"/>
      <c r="N29" s="200"/>
      <c r="O29" s="440">
        <f>SUM(O28:O28)</f>
        <v>5218.13</v>
      </c>
      <c r="P29" s="298">
        <f>P28</f>
        <v>10436.26</v>
      </c>
    </row>
    <row r="30" spans="1:17" ht="15" customHeight="1" x14ac:dyDescent="0.25">
      <c r="A30"/>
      <c r="B30" s="436"/>
      <c r="C30" s="431"/>
      <c r="D30" s="35"/>
      <c r="E30" s="39"/>
      <c r="F30" s="23"/>
      <c r="G30" s="23"/>
      <c r="H30" s="39"/>
      <c r="I30" s="23"/>
      <c r="J30" s="23"/>
      <c r="K30" s="23"/>
      <c r="L30" s="23"/>
      <c r="M30" s="20"/>
      <c r="N30" s="20"/>
      <c r="O30" s="441"/>
      <c r="P30" s="278"/>
    </row>
    <row r="31" spans="1:17" ht="15" customHeight="1" x14ac:dyDescent="0.25">
      <c r="A31"/>
      <c r="B31" s="436">
        <v>4</v>
      </c>
      <c r="C31" s="439" t="s">
        <v>207</v>
      </c>
      <c r="D31" s="15"/>
      <c r="E31" s="13"/>
      <c r="F31" s="12"/>
      <c r="G31" s="12"/>
      <c r="H31" s="13"/>
      <c r="I31" s="12"/>
      <c r="J31" s="12"/>
      <c r="K31" s="12"/>
      <c r="L31" s="12"/>
      <c r="M31" s="19"/>
      <c r="N31" s="19"/>
      <c r="O31" s="444"/>
      <c r="P31" s="278"/>
    </row>
    <row r="32" spans="1:17" ht="15" customHeight="1" x14ac:dyDescent="0.25">
      <c r="A32"/>
      <c r="B32" s="436"/>
      <c r="C32" s="445" t="s">
        <v>111</v>
      </c>
      <c r="D32" s="12">
        <v>3221</v>
      </c>
      <c r="E32" s="13">
        <v>0.25</v>
      </c>
      <c r="F32" s="49">
        <v>6050</v>
      </c>
      <c r="G32" s="12"/>
      <c r="H32" s="13"/>
      <c r="I32" s="12"/>
      <c r="J32" s="12"/>
      <c r="K32" s="12">
        <v>15</v>
      </c>
      <c r="L32" s="12">
        <v>226.88</v>
      </c>
      <c r="M32" s="19"/>
      <c r="N32" s="19"/>
      <c r="O32" s="438">
        <v>1739.38</v>
      </c>
      <c r="P32" s="277">
        <f>O32*2</f>
        <v>3478.76</v>
      </c>
    </row>
    <row r="33" spans="1:16" ht="15" customHeight="1" x14ac:dyDescent="0.25">
      <c r="A33"/>
      <c r="B33" s="436"/>
      <c r="C33" s="439" t="s">
        <v>41</v>
      </c>
      <c r="D33" s="15"/>
      <c r="E33" s="22">
        <f>SUM(E32:E32)</f>
        <v>0.25</v>
      </c>
      <c r="F33" s="50">
        <f>SUM(F32:F32)</f>
        <v>6050</v>
      </c>
      <c r="G33" s="15"/>
      <c r="H33" s="22"/>
      <c r="I33" s="15"/>
      <c r="J33" s="15"/>
      <c r="K33" s="15"/>
      <c r="L33" s="15">
        <f>L32</f>
        <v>226.88</v>
      </c>
      <c r="M33" s="95"/>
      <c r="N33" s="95"/>
      <c r="O33" s="440">
        <f>SUM(O32:O32)</f>
        <v>1739.38</v>
      </c>
      <c r="P33" s="298">
        <f>P32</f>
        <v>3478.76</v>
      </c>
    </row>
    <row r="34" spans="1:16" ht="15" customHeight="1" x14ac:dyDescent="0.25">
      <c r="A34"/>
      <c r="B34" s="436"/>
      <c r="C34" s="445"/>
      <c r="D34" s="12"/>
      <c r="E34" s="387"/>
      <c r="F34" s="388"/>
      <c r="G34" s="388"/>
      <c r="H34" s="387"/>
      <c r="I34" s="388"/>
      <c r="J34" s="388"/>
      <c r="K34" s="388"/>
      <c r="L34" s="388"/>
      <c r="M34" s="389"/>
      <c r="N34" s="389"/>
      <c r="O34" s="446"/>
      <c r="P34" s="278"/>
    </row>
    <row r="35" spans="1:16" ht="15" customHeight="1" x14ac:dyDescent="0.25">
      <c r="A35"/>
      <c r="B35" s="436">
        <v>5</v>
      </c>
      <c r="C35" s="439" t="s">
        <v>208</v>
      </c>
      <c r="D35" s="15"/>
      <c r="E35" s="13"/>
      <c r="F35" s="12"/>
      <c r="G35" s="12"/>
      <c r="H35" s="13"/>
      <c r="I35" s="12"/>
      <c r="J35" s="12"/>
      <c r="K35" s="12"/>
      <c r="L35" s="12"/>
      <c r="M35" s="19"/>
      <c r="N35" s="19"/>
      <c r="O35" s="444"/>
      <c r="P35" s="278"/>
    </row>
    <row r="36" spans="1:16" ht="15" customHeight="1" x14ac:dyDescent="0.25">
      <c r="A36"/>
      <c r="B36" s="436"/>
      <c r="C36" s="445" t="s">
        <v>111</v>
      </c>
      <c r="D36" s="12">
        <v>3221</v>
      </c>
      <c r="E36" s="13">
        <v>0.25</v>
      </c>
      <c r="F36" s="49">
        <v>6050</v>
      </c>
      <c r="G36" s="12"/>
      <c r="H36" s="13"/>
      <c r="I36" s="12"/>
      <c r="J36" s="49"/>
      <c r="K36" s="12"/>
      <c r="L36" s="12"/>
      <c r="M36" s="19"/>
      <c r="N36" s="19"/>
      <c r="O36" s="438">
        <v>1512.5</v>
      </c>
      <c r="P36" s="277">
        <f>O36*2</f>
        <v>3025</v>
      </c>
    </row>
    <row r="37" spans="1:16" ht="15" customHeight="1" x14ac:dyDescent="0.25">
      <c r="A37"/>
      <c r="B37" s="436"/>
      <c r="C37" s="439" t="s">
        <v>41</v>
      </c>
      <c r="D37" s="15"/>
      <c r="E37" s="22">
        <f>SUM(E36:E36)</f>
        <v>0.25</v>
      </c>
      <c r="F37" s="50">
        <f>SUM(F36:F36)</f>
        <v>6050</v>
      </c>
      <c r="G37" s="15"/>
      <c r="H37" s="22"/>
      <c r="I37" s="15"/>
      <c r="J37" s="50">
        <f>J36</f>
        <v>0</v>
      </c>
      <c r="K37" s="15"/>
      <c r="L37" s="15"/>
      <c r="M37" s="200"/>
      <c r="N37" s="200"/>
      <c r="O37" s="440">
        <f>SUM(O36:O36)</f>
        <v>1512.5</v>
      </c>
      <c r="P37" s="298">
        <f>P36</f>
        <v>3025</v>
      </c>
    </row>
    <row r="38" spans="1:16" ht="15" customHeight="1" x14ac:dyDescent="0.25">
      <c r="A38"/>
      <c r="B38" s="436"/>
      <c r="C38" s="445"/>
      <c r="D38" s="12"/>
      <c r="E38" s="13"/>
      <c r="F38" s="12"/>
      <c r="G38" s="12"/>
      <c r="H38" s="13"/>
      <c r="I38" s="12"/>
      <c r="J38" s="12"/>
      <c r="K38" s="12"/>
      <c r="L38" s="12"/>
      <c r="M38" s="19"/>
      <c r="N38" s="19"/>
      <c r="O38" s="444"/>
      <c r="P38" s="278"/>
    </row>
    <row r="39" spans="1:16" ht="15" customHeight="1" x14ac:dyDescent="0.25">
      <c r="A39"/>
      <c r="B39" s="436">
        <v>6</v>
      </c>
      <c r="C39" s="439" t="s">
        <v>209</v>
      </c>
      <c r="D39" s="200"/>
      <c r="E39" s="13"/>
      <c r="F39" s="12"/>
      <c r="G39" s="12"/>
      <c r="H39" s="13"/>
      <c r="I39" s="12"/>
      <c r="J39" s="12"/>
      <c r="K39" s="12"/>
      <c r="L39" s="12"/>
      <c r="M39" s="19"/>
      <c r="N39" s="19"/>
      <c r="O39" s="444"/>
      <c r="P39" s="278"/>
    </row>
    <row r="40" spans="1:16" ht="15" customHeight="1" x14ac:dyDescent="0.25">
      <c r="A40"/>
      <c r="B40" s="436"/>
      <c r="C40" s="445" t="s">
        <v>111</v>
      </c>
      <c r="D40" s="12">
        <v>3221</v>
      </c>
      <c r="E40" s="13">
        <v>0.5</v>
      </c>
      <c r="F40" s="49">
        <v>6050</v>
      </c>
      <c r="G40" s="12"/>
      <c r="H40" s="13"/>
      <c r="I40" s="12">
        <v>10</v>
      </c>
      <c r="J40" s="49">
        <v>302.5</v>
      </c>
      <c r="K40" s="12"/>
      <c r="L40" s="12"/>
      <c r="M40" s="19"/>
      <c r="N40" s="19"/>
      <c r="O40" s="438">
        <v>3327.5</v>
      </c>
      <c r="P40" s="277">
        <f>O40*2</f>
        <v>6655</v>
      </c>
    </row>
    <row r="41" spans="1:16" ht="15" customHeight="1" x14ac:dyDescent="0.25">
      <c r="A41"/>
      <c r="B41" s="436"/>
      <c r="C41" s="439" t="s">
        <v>41</v>
      </c>
      <c r="D41" s="200"/>
      <c r="E41" s="22">
        <f>SUM(E40:E40)</f>
        <v>0.5</v>
      </c>
      <c r="F41" s="50">
        <f>SUM(F40:F40)</f>
        <v>6050</v>
      </c>
      <c r="G41" s="15"/>
      <c r="H41" s="22"/>
      <c r="I41" s="15"/>
      <c r="J41" s="50">
        <f>J40</f>
        <v>302.5</v>
      </c>
      <c r="K41" s="15"/>
      <c r="L41" s="15"/>
      <c r="M41" s="200"/>
      <c r="N41" s="200"/>
      <c r="O41" s="440">
        <f>SUM(O40:O40)</f>
        <v>3327.5</v>
      </c>
      <c r="P41" s="298">
        <f>P40</f>
        <v>6655</v>
      </c>
    </row>
    <row r="42" spans="1:16" ht="15" customHeight="1" x14ac:dyDescent="0.25">
      <c r="A42"/>
      <c r="B42" s="436"/>
      <c r="C42" s="431"/>
      <c r="D42" s="35"/>
      <c r="E42" s="261"/>
      <c r="F42" s="262"/>
      <c r="G42" s="36"/>
      <c r="H42" s="261"/>
      <c r="I42" s="36"/>
      <c r="J42" s="262"/>
      <c r="K42" s="36"/>
      <c r="L42" s="36"/>
      <c r="M42" s="35"/>
      <c r="N42" s="35"/>
      <c r="O42" s="447"/>
      <c r="P42" s="278"/>
    </row>
    <row r="43" spans="1:16" ht="15" customHeight="1" x14ac:dyDescent="0.25">
      <c r="A43"/>
      <c r="B43" s="442">
        <v>7</v>
      </c>
      <c r="C43" s="439" t="s">
        <v>210</v>
      </c>
      <c r="D43" s="15"/>
      <c r="E43" s="13"/>
      <c r="F43" s="12"/>
      <c r="G43" s="12"/>
      <c r="H43" s="13"/>
      <c r="I43" s="12"/>
      <c r="J43" s="12"/>
      <c r="K43" s="12"/>
      <c r="L43" s="12"/>
      <c r="M43" s="19"/>
      <c r="N43" s="19"/>
      <c r="O43" s="444"/>
      <c r="P43" s="278"/>
    </row>
    <row r="44" spans="1:16" ht="15" customHeight="1" x14ac:dyDescent="0.25">
      <c r="A44"/>
      <c r="B44" s="448"/>
      <c r="C44" s="449" t="s">
        <v>211</v>
      </c>
      <c r="D44" s="12">
        <v>3221</v>
      </c>
      <c r="E44" s="13">
        <v>0.5</v>
      </c>
      <c r="F44" s="49">
        <v>6050</v>
      </c>
      <c r="G44" s="12"/>
      <c r="H44" s="13"/>
      <c r="I44" s="12"/>
      <c r="J44" s="12"/>
      <c r="K44" s="12"/>
      <c r="L44" s="49"/>
      <c r="M44" s="98"/>
      <c r="N44" s="98"/>
      <c r="O44" s="438">
        <v>3025</v>
      </c>
      <c r="P44" s="277">
        <f>O44*2</f>
        <v>6050</v>
      </c>
    </row>
    <row r="45" spans="1:16" ht="15" customHeight="1" x14ac:dyDescent="0.25">
      <c r="A45"/>
      <c r="B45" s="442"/>
      <c r="C45" s="450" t="s">
        <v>41</v>
      </c>
      <c r="D45" s="19"/>
      <c r="E45" s="22">
        <f>SUM(E44:E44)</f>
        <v>0.5</v>
      </c>
      <c r="F45" s="50">
        <f>SUM(F44:F44)</f>
        <v>6050</v>
      </c>
      <c r="G45" s="12"/>
      <c r="H45" s="22"/>
      <c r="I45" s="12"/>
      <c r="J45" s="12"/>
      <c r="K45" s="12"/>
      <c r="L45" s="50">
        <f>L44</f>
        <v>0</v>
      </c>
      <c r="M45" s="95"/>
      <c r="N45" s="95"/>
      <c r="O45" s="440">
        <f>SUM(O44:O44)</f>
        <v>3025</v>
      </c>
      <c r="P45" s="298">
        <f>P44</f>
        <v>6050</v>
      </c>
    </row>
    <row r="46" spans="1:16" ht="15" customHeight="1" x14ac:dyDescent="0.25">
      <c r="A46"/>
      <c r="B46" s="442"/>
      <c r="C46" s="451"/>
      <c r="D46" s="20"/>
      <c r="E46" s="261"/>
      <c r="F46" s="262"/>
      <c r="G46" s="23"/>
      <c r="H46" s="261"/>
      <c r="I46" s="23"/>
      <c r="J46" s="23"/>
      <c r="K46" s="23"/>
      <c r="L46" s="262"/>
      <c r="M46" s="452"/>
      <c r="N46" s="452"/>
      <c r="O46" s="447"/>
      <c r="P46" s="278"/>
    </row>
    <row r="47" spans="1:16" ht="15" customHeight="1" x14ac:dyDescent="0.25">
      <c r="A47"/>
      <c r="B47" s="436"/>
      <c r="C47" s="431" t="s">
        <v>212</v>
      </c>
      <c r="D47" s="35"/>
      <c r="E47" s="39"/>
      <c r="F47" s="23"/>
      <c r="G47" s="23"/>
      <c r="H47" s="39"/>
      <c r="I47" s="23"/>
      <c r="J47" s="23"/>
      <c r="K47" s="23"/>
      <c r="L47" s="23"/>
      <c r="M47" s="20"/>
      <c r="N47" s="20"/>
      <c r="O47" s="441"/>
      <c r="P47" s="278"/>
    </row>
    <row r="48" spans="1:16" ht="15" customHeight="1" x14ac:dyDescent="0.25">
      <c r="A48"/>
      <c r="B48" s="436">
        <v>8</v>
      </c>
      <c r="C48" s="439" t="s">
        <v>213</v>
      </c>
      <c r="D48" s="200"/>
      <c r="E48" s="13"/>
      <c r="F48" s="12"/>
      <c r="G48" s="12"/>
      <c r="H48" s="13"/>
      <c r="I48" s="12"/>
      <c r="J48" s="12"/>
      <c r="K48" s="12"/>
      <c r="L48" s="12"/>
      <c r="M48" s="19"/>
      <c r="N48" s="19"/>
      <c r="O48" s="444"/>
      <c r="P48" s="278"/>
    </row>
    <row r="49" spans="1:16" ht="15" customHeight="1" x14ac:dyDescent="0.25">
      <c r="A49"/>
      <c r="B49" s="436"/>
      <c r="C49" s="445" t="s">
        <v>165</v>
      </c>
      <c r="D49" s="12">
        <v>3232</v>
      </c>
      <c r="E49" s="13">
        <v>0.75</v>
      </c>
      <c r="F49" s="49">
        <v>6050</v>
      </c>
      <c r="G49" s="12"/>
      <c r="H49" s="13"/>
      <c r="I49" s="12"/>
      <c r="J49" s="12"/>
      <c r="K49" s="12">
        <v>15</v>
      </c>
      <c r="L49" s="12">
        <v>680.63</v>
      </c>
      <c r="M49" s="19"/>
      <c r="N49" s="19"/>
      <c r="O49" s="438">
        <v>5218.13</v>
      </c>
      <c r="P49" s="277">
        <f>O49*2</f>
        <v>10436.26</v>
      </c>
    </row>
    <row r="50" spans="1:16" ht="15" customHeight="1" x14ac:dyDescent="0.25">
      <c r="A50"/>
      <c r="B50" s="436"/>
      <c r="C50" s="439" t="s">
        <v>41</v>
      </c>
      <c r="D50" s="200"/>
      <c r="E50" s="22">
        <f>SUM(E49:E49)</f>
        <v>0.75</v>
      </c>
      <c r="F50" s="50">
        <f>SUM(F49:F49)</f>
        <v>6050</v>
      </c>
      <c r="G50" s="15"/>
      <c r="H50" s="22"/>
      <c r="I50" s="15"/>
      <c r="J50" s="15"/>
      <c r="K50" s="15"/>
      <c r="L50" s="15">
        <f>L49</f>
        <v>680.63</v>
      </c>
      <c r="M50" s="200" t="e">
        <f>SUM(#REF!)</f>
        <v>#REF!</v>
      </c>
      <c r="N50" s="95"/>
      <c r="O50" s="440">
        <f>SUM(O49:O49)</f>
        <v>5218.13</v>
      </c>
      <c r="P50" s="298">
        <f>P49</f>
        <v>10436.26</v>
      </c>
    </row>
    <row r="51" spans="1:16" ht="15" customHeight="1" x14ac:dyDescent="0.25">
      <c r="A51"/>
      <c r="B51" s="51"/>
      <c r="C51" s="16"/>
      <c r="D51" s="12"/>
      <c r="E51" s="387"/>
      <c r="F51" s="388"/>
      <c r="G51" s="388"/>
      <c r="H51" s="387"/>
      <c r="I51" s="388"/>
      <c r="J51" s="388"/>
      <c r="K51" s="388"/>
      <c r="L51" s="388"/>
      <c r="M51" s="388"/>
      <c r="N51" s="388"/>
      <c r="O51" s="446"/>
      <c r="P51" s="278"/>
    </row>
    <row r="52" spans="1:16" ht="15" customHeight="1" x14ac:dyDescent="0.25">
      <c r="A52"/>
      <c r="B52" s="436">
        <v>9</v>
      </c>
      <c r="C52" s="439" t="s">
        <v>214</v>
      </c>
      <c r="D52" s="200"/>
      <c r="E52" s="13"/>
      <c r="F52" s="12"/>
      <c r="G52" s="12"/>
      <c r="H52" s="13"/>
      <c r="I52" s="12"/>
      <c r="J52" s="12"/>
      <c r="K52" s="12"/>
      <c r="L52" s="12"/>
      <c r="M52" s="19"/>
      <c r="N52" s="19"/>
      <c r="O52" s="444"/>
      <c r="P52" s="278"/>
    </row>
    <row r="53" spans="1:16" ht="15" customHeight="1" x14ac:dyDescent="0.25">
      <c r="A53"/>
      <c r="B53" s="436"/>
      <c r="C53" s="445" t="s">
        <v>112</v>
      </c>
      <c r="D53" s="12">
        <v>3221</v>
      </c>
      <c r="E53" s="13">
        <v>0.75</v>
      </c>
      <c r="F53" s="49">
        <v>6050</v>
      </c>
      <c r="G53" s="12"/>
      <c r="H53" s="13"/>
      <c r="I53" s="12"/>
      <c r="J53" s="12"/>
      <c r="K53" s="12">
        <v>15</v>
      </c>
      <c r="L53" s="49">
        <v>680.63</v>
      </c>
      <c r="M53" s="98"/>
      <c r="N53" s="98"/>
      <c r="O53" s="438">
        <v>5218.13</v>
      </c>
      <c r="P53" s="277">
        <f>O53*2</f>
        <v>10436.26</v>
      </c>
    </row>
    <row r="54" spans="1:16" ht="15" customHeight="1" x14ac:dyDescent="0.25">
      <c r="A54"/>
      <c r="B54" s="436"/>
      <c r="C54" s="439" t="s">
        <v>41</v>
      </c>
      <c r="D54" s="200"/>
      <c r="E54" s="22">
        <f>SUM(E53:E53)</f>
        <v>0.75</v>
      </c>
      <c r="F54" s="50">
        <f>SUM(F53:F53)</f>
        <v>6050</v>
      </c>
      <c r="G54" s="15"/>
      <c r="H54" s="22"/>
      <c r="I54" s="15"/>
      <c r="J54" s="15"/>
      <c r="K54" s="15"/>
      <c r="L54" s="50">
        <f>L53</f>
        <v>680.63</v>
      </c>
      <c r="M54" s="95"/>
      <c r="N54" s="95"/>
      <c r="O54" s="440">
        <f>SUM(O53:O53)</f>
        <v>5218.13</v>
      </c>
      <c r="P54" s="298">
        <f>P53</f>
        <v>10436.26</v>
      </c>
    </row>
    <row r="55" spans="1:16" ht="15" customHeight="1" x14ac:dyDescent="0.25">
      <c r="A55"/>
      <c r="B55" s="436"/>
      <c r="C55" s="445"/>
      <c r="D55" s="12"/>
      <c r="E55" s="387"/>
      <c r="F55" s="388"/>
      <c r="G55" s="388"/>
      <c r="H55" s="387"/>
      <c r="I55" s="388"/>
      <c r="J55" s="388"/>
      <c r="K55" s="388"/>
      <c r="L55" s="388"/>
      <c r="M55" s="389"/>
      <c r="N55" s="389"/>
      <c r="O55" s="446"/>
      <c r="P55" s="278"/>
    </row>
    <row r="56" spans="1:16" ht="15" customHeight="1" x14ac:dyDescent="0.25">
      <c r="A56"/>
      <c r="B56" s="436">
        <v>10</v>
      </c>
      <c r="C56" s="439" t="s">
        <v>215</v>
      </c>
      <c r="D56" s="200"/>
      <c r="E56" s="13"/>
      <c r="F56" s="12"/>
      <c r="G56" s="12"/>
      <c r="H56" s="13"/>
      <c r="I56" s="12"/>
      <c r="J56" s="12"/>
      <c r="K56" s="12"/>
      <c r="L56" s="12"/>
      <c r="M56" s="19"/>
      <c r="N56" s="19"/>
      <c r="O56" s="444"/>
      <c r="P56" s="278"/>
    </row>
    <row r="57" spans="1:16" ht="15" customHeight="1" x14ac:dyDescent="0.25">
      <c r="A57"/>
      <c r="B57" s="436"/>
      <c r="C57" s="445" t="s">
        <v>111</v>
      </c>
      <c r="D57" s="12">
        <v>3221</v>
      </c>
      <c r="E57" s="13">
        <v>1</v>
      </c>
      <c r="F57" s="49">
        <v>6050</v>
      </c>
      <c r="G57" s="12"/>
      <c r="H57" s="13"/>
      <c r="I57" s="12"/>
      <c r="J57" s="12"/>
      <c r="K57" s="12">
        <v>15</v>
      </c>
      <c r="L57" s="49">
        <v>907.5</v>
      </c>
      <c r="M57" s="98"/>
      <c r="N57" s="98"/>
      <c r="O57" s="438">
        <v>6957.5</v>
      </c>
      <c r="P57" s="277">
        <f>O57*2</f>
        <v>13915</v>
      </c>
    </row>
    <row r="58" spans="1:16" ht="27" customHeight="1" x14ac:dyDescent="0.25">
      <c r="A58"/>
      <c r="B58" s="436"/>
      <c r="C58" s="462" t="s">
        <v>248</v>
      </c>
      <c r="D58" s="19">
        <v>5132</v>
      </c>
      <c r="E58" s="13">
        <v>0.25</v>
      </c>
      <c r="F58" s="49">
        <v>1250</v>
      </c>
      <c r="G58" s="12"/>
      <c r="H58" s="13"/>
      <c r="I58" s="12"/>
      <c r="J58" s="12"/>
      <c r="K58" s="12"/>
      <c r="L58" s="49"/>
      <c r="M58" s="98"/>
      <c r="N58" s="98"/>
      <c r="O58" s="438">
        <v>1250</v>
      </c>
      <c r="P58" s="277">
        <f>O58*2</f>
        <v>2500</v>
      </c>
    </row>
    <row r="59" spans="1:16" ht="15" customHeight="1" x14ac:dyDescent="0.25">
      <c r="A59"/>
      <c r="B59" s="436"/>
      <c r="C59" s="445"/>
      <c r="D59" s="19"/>
      <c r="E59" s="13"/>
      <c r="F59" s="49"/>
      <c r="G59" s="12"/>
      <c r="H59" s="13"/>
      <c r="I59" s="12"/>
      <c r="J59" s="12"/>
      <c r="K59" s="12"/>
      <c r="L59" s="12"/>
      <c r="M59" s="19">
        <v>130.75</v>
      </c>
      <c r="N59" s="98"/>
      <c r="O59" s="438"/>
      <c r="P59" s="277"/>
    </row>
    <row r="60" spans="1:16" ht="15" customHeight="1" x14ac:dyDescent="0.25">
      <c r="A60"/>
      <c r="B60" s="436"/>
      <c r="C60" s="439" t="s">
        <v>41</v>
      </c>
      <c r="D60" s="200"/>
      <c r="E60" s="22">
        <f>SUM(E56:E59)</f>
        <v>1.25</v>
      </c>
      <c r="F60" s="50">
        <f>SUM(F56:F59)</f>
        <v>7300</v>
      </c>
      <c r="G60" s="15"/>
      <c r="H60" s="22"/>
      <c r="I60" s="15"/>
      <c r="J60" s="15"/>
      <c r="K60" s="15"/>
      <c r="L60" s="50">
        <f>L57</f>
        <v>907.5</v>
      </c>
      <c r="M60" s="95">
        <f>SUM(M59)</f>
        <v>130.75</v>
      </c>
      <c r="N60" s="95">
        <f>N59</f>
        <v>0</v>
      </c>
      <c r="O60" s="440">
        <f>SUM(O56:O59)</f>
        <v>8207.5</v>
      </c>
      <c r="P60" s="298">
        <f>SUM(P57:P59)</f>
        <v>16415</v>
      </c>
    </row>
    <row r="61" spans="1:16" ht="15" customHeight="1" x14ac:dyDescent="0.25">
      <c r="A61"/>
      <c r="B61" s="92"/>
      <c r="C61" s="431"/>
      <c r="D61" s="35"/>
      <c r="E61" s="261"/>
      <c r="F61" s="262"/>
      <c r="G61" s="36"/>
      <c r="H61" s="261"/>
      <c r="I61" s="36"/>
      <c r="J61" s="36"/>
      <c r="K61" s="36"/>
      <c r="L61" s="262"/>
      <c r="M61" s="452"/>
      <c r="N61" s="452"/>
      <c r="O61" s="447"/>
      <c r="P61" s="278"/>
    </row>
    <row r="62" spans="1:16" ht="15" customHeight="1" x14ac:dyDescent="0.25">
      <c r="A62"/>
      <c r="B62" s="92">
        <v>11</v>
      </c>
      <c r="C62" s="431" t="s">
        <v>216</v>
      </c>
      <c r="D62" s="35"/>
      <c r="E62" s="39"/>
      <c r="F62" s="23"/>
      <c r="G62" s="23"/>
      <c r="H62" s="39"/>
      <c r="I62" s="23"/>
      <c r="J62" s="23"/>
      <c r="K62" s="23"/>
      <c r="L62" s="23"/>
      <c r="M62" s="20"/>
      <c r="N62" s="20"/>
      <c r="O62" s="441"/>
      <c r="P62" s="278"/>
    </row>
    <row r="63" spans="1:16" ht="15" customHeight="1" x14ac:dyDescent="0.25">
      <c r="A63"/>
      <c r="B63" s="436"/>
      <c r="C63" s="445" t="s">
        <v>217</v>
      </c>
      <c r="D63" s="12">
        <v>3221</v>
      </c>
      <c r="E63" s="13">
        <v>1</v>
      </c>
      <c r="F63" s="49">
        <v>6050</v>
      </c>
      <c r="G63" s="12"/>
      <c r="H63" s="13"/>
      <c r="I63" s="12">
        <v>10</v>
      </c>
      <c r="J63" s="49">
        <v>605</v>
      </c>
      <c r="K63" s="12"/>
      <c r="L63" s="12"/>
      <c r="M63" s="19"/>
      <c r="N63" s="19"/>
      <c r="O63" s="438">
        <v>6655</v>
      </c>
      <c r="P63" s="277">
        <f>O63*2</f>
        <v>13310</v>
      </c>
    </row>
    <row r="64" spans="1:16" ht="15" customHeight="1" x14ac:dyDescent="0.25">
      <c r="A64"/>
      <c r="B64" s="436"/>
      <c r="C64" s="445"/>
      <c r="D64" s="19"/>
      <c r="E64" s="13"/>
      <c r="F64" s="49"/>
      <c r="G64" s="12"/>
      <c r="H64" s="13"/>
      <c r="I64" s="12"/>
      <c r="J64" s="12"/>
      <c r="K64" s="12"/>
      <c r="L64" s="12"/>
      <c r="M64" s="19">
        <v>130.75</v>
      </c>
      <c r="N64" s="98"/>
      <c r="O64" s="438"/>
      <c r="P64" s="277">
        <f>O64</f>
        <v>0</v>
      </c>
    </row>
    <row r="65" spans="1:16" ht="15" customHeight="1" x14ac:dyDescent="0.25">
      <c r="A65"/>
      <c r="B65" s="436"/>
      <c r="C65" s="439" t="s">
        <v>41</v>
      </c>
      <c r="D65" s="200"/>
      <c r="E65" s="22">
        <f>SUM(E63:E64)</f>
        <v>1</v>
      </c>
      <c r="F65" s="50">
        <f>SUM(F63:F64)</f>
        <v>6050</v>
      </c>
      <c r="G65" s="15"/>
      <c r="H65" s="22"/>
      <c r="I65" s="15"/>
      <c r="J65" s="50">
        <f>J63</f>
        <v>605</v>
      </c>
      <c r="K65" s="15"/>
      <c r="L65" s="15"/>
      <c r="M65" s="200">
        <f>SUM(M64)</f>
        <v>130.75</v>
      </c>
      <c r="N65" s="95">
        <f>N64</f>
        <v>0</v>
      </c>
      <c r="O65" s="440">
        <f>SUM(O63:O64)</f>
        <v>6655</v>
      </c>
      <c r="P65" s="298">
        <f>P63+P64</f>
        <v>13310</v>
      </c>
    </row>
    <row r="66" spans="1:16" ht="15" customHeight="1" x14ac:dyDescent="0.25">
      <c r="A66"/>
      <c r="B66" s="436"/>
      <c r="C66" s="439"/>
      <c r="D66" s="200"/>
      <c r="E66" s="22"/>
      <c r="F66" s="50"/>
      <c r="G66" s="15"/>
      <c r="H66" s="22"/>
      <c r="I66" s="15"/>
      <c r="J66" s="50"/>
      <c r="K66" s="15"/>
      <c r="L66" s="15"/>
      <c r="M66" s="200"/>
      <c r="N66" s="95"/>
      <c r="O66" s="440"/>
      <c r="P66" s="278"/>
    </row>
    <row r="67" spans="1:16" ht="15" customHeight="1" x14ac:dyDescent="0.25">
      <c r="A67"/>
      <c r="B67" s="436"/>
      <c r="C67" s="439" t="s">
        <v>218</v>
      </c>
      <c r="D67" s="200"/>
      <c r="E67" s="22"/>
      <c r="F67" s="22"/>
      <c r="G67" s="22"/>
      <c r="H67" s="22"/>
      <c r="I67" s="15"/>
      <c r="J67" s="15"/>
      <c r="K67" s="15"/>
      <c r="L67" s="15"/>
      <c r="M67" s="200"/>
      <c r="N67" s="200"/>
      <c r="O67" s="453"/>
      <c r="P67" s="278"/>
    </row>
    <row r="68" spans="1:16" ht="15" customHeight="1" x14ac:dyDescent="0.25">
      <c r="A68"/>
      <c r="B68" s="436">
        <v>12</v>
      </c>
      <c r="C68" s="439" t="s">
        <v>219</v>
      </c>
      <c r="D68" s="200"/>
      <c r="E68" s="13"/>
      <c r="F68" s="12"/>
      <c r="G68" s="12"/>
      <c r="H68" s="13"/>
      <c r="I68" s="12"/>
      <c r="J68" s="12"/>
      <c r="K68" s="12"/>
      <c r="L68" s="12"/>
      <c r="M68" s="19"/>
      <c r="N68" s="19"/>
      <c r="O68" s="444"/>
      <c r="P68" s="278"/>
    </row>
    <row r="69" spans="1:16" ht="15" customHeight="1" x14ac:dyDescent="0.25">
      <c r="A69"/>
      <c r="B69" s="436"/>
      <c r="C69" s="445" t="s">
        <v>164</v>
      </c>
      <c r="D69" s="12">
        <v>3231</v>
      </c>
      <c r="E69" s="13">
        <v>0.5</v>
      </c>
      <c r="F69" s="49">
        <v>6050</v>
      </c>
      <c r="G69" s="12"/>
      <c r="H69" s="13"/>
      <c r="I69" s="12"/>
      <c r="J69" s="12"/>
      <c r="K69" s="12">
        <v>15</v>
      </c>
      <c r="L69" s="49">
        <v>453.75</v>
      </c>
      <c r="M69" s="98"/>
      <c r="N69" s="98"/>
      <c r="O69" s="438">
        <v>3478.75</v>
      </c>
      <c r="P69" s="277">
        <f>O69*2</f>
        <v>6957.5</v>
      </c>
    </row>
    <row r="70" spans="1:16" ht="15" customHeight="1" x14ac:dyDescent="0.25">
      <c r="A70"/>
      <c r="B70" s="436"/>
      <c r="C70" s="439" t="s">
        <v>41</v>
      </c>
      <c r="D70" s="200"/>
      <c r="E70" s="22">
        <f>SUM(E69:E69)</f>
        <v>0.5</v>
      </c>
      <c r="F70" s="50">
        <f>SUM(F69:F69)</f>
        <v>6050</v>
      </c>
      <c r="G70" s="15"/>
      <c r="H70" s="22"/>
      <c r="I70" s="15"/>
      <c r="J70" s="15"/>
      <c r="K70" s="15"/>
      <c r="L70" s="50">
        <f>L69</f>
        <v>453.75</v>
      </c>
      <c r="M70" s="95"/>
      <c r="N70" s="95"/>
      <c r="O70" s="440">
        <f>SUM(O69:O69)</f>
        <v>3478.75</v>
      </c>
      <c r="P70" s="391">
        <f>P69</f>
        <v>6957.5</v>
      </c>
    </row>
    <row r="71" spans="1:16" ht="15" customHeight="1" x14ac:dyDescent="0.25">
      <c r="A71"/>
      <c r="B71" s="436"/>
      <c r="C71" s="439"/>
      <c r="D71" s="200"/>
      <c r="E71" s="22"/>
      <c r="F71" s="50"/>
      <c r="G71" s="15"/>
      <c r="H71" s="22"/>
      <c r="I71" s="15"/>
      <c r="J71" s="15"/>
      <c r="K71" s="15"/>
      <c r="L71" s="50"/>
      <c r="M71" s="95"/>
      <c r="N71" s="95"/>
      <c r="O71" s="440"/>
      <c r="P71" s="278"/>
    </row>
    <row r="72" spans="1:16" ht="15" customHeight="1" x14ac:dyDescent="0.25">
      <c r="A72"/>
      <c r="B72" s="442">
        <v>13</v>
      </c>
      <c r="C72" s="439" t="s">
        <v>220</v>
      </c>
      <c r="D72" s="15"/>
      <c r="E72" s="13"/>
      <c r="F72" s="12"/>
      <c r="G72" s="12"/>
      <c r="H72" s="13"/>
      <c r="I72" s="12"/>
      <c r="J72" s="12"/>
      <c r="K72" s="12"/>
      <c r="L72" s="12"/>
      <c r="M72" s="19"/>
      <c r="N72" s="19"/>
      <c r="O72" s="444"/>
      <c r="P72" s="278"/>
    </row>
    <row r="73" spans="1:16" ht="15" customHeight="1" x14ac:dyDescent="0.25">
      <c r="A73"/>
      <c r="B73" s="442"/>
      <c r="C73" s="445" t="s">
        <v>221</v>
      </c>
      <c r="D73" s="12">
        <v>3231</v>
      </c>
      <c r="E73" s="13">
        <v>0.5</v>
      </c>
      <c r="F73" s="49">
        <v>6050</v>
      </c>
      <c r="G73" s="12"/>
      <c r="H73" s="13"/>
      <c r="I73" s="12"/>
      <c r="J73" s="49"/>
      <c r="K73" s="12">
        <v>15</v>
      </c>
      <c r="L73" s="49">
        <v>453.75</v>
      </c>
      <c r="M73" s="19"/>
      <c r="N73" s="19"/>
      <c r="O73" s="438">
        <v>3478.75</v>
      </c>
      <c r="P73" s="277">
        <f>O73*2</f>
        <v>6957.5</v>
      </c>
    </row>
    <row r="74" spans="1:16" ht="15" customHeight="1" x14ac:dyDescent="0.25">
      <c r="A74"/>
      <c r="B74" s="448"/>
      <c r="C74" s="439" t="s">
        <v>41</v>
      </c>
      <c r="D74" s="200"/>
      <c r="E74" s="22">
        <f>SUM(E73:E73)</f>
        <v>0.5</v>
      </c>
      <c r="F74" s="50">
        <f>SUM(F73:F73)</f>
        <v>6050</v>
      </c>
      <c r="G74" s="15"/>
      <c r="H74" s="22"/>
      <c r="I74" s="15"/>
      <c r="J74" s="50"/>
      <c r="K74" s="15"/>
      <c r="L74" s="50">
        <f>SUM(L73)</f>
        <v>453.75</v>
      </c>
      <c r="M74" s="200"/>
      <c r="N74" s="200"/>
      <c r="O74" s="440">
        <f>SUM(O73:O73)</f>
        <v>3478.75</v>
      </c>
      <c r="P74" s="391">
        <f>P73</f>
        <v>6957.5</v>
      </c>
    </row>
    <row r="75" spans="1:16" ht="15" customHeight="1" x14ac:dyDescent="0.25">
      <c r="A75"/>
      <c r="B75" s="436"/>
      <c r="C75" s="439"/>
      <c r="D75" s="200"/>
      <c r="E75" s="22"/>
      <c r="F75" s="50"/>
      <c r="G75" s="15"/>
      <c r="H75" s="22"/>
      <c r="I75" s="15"/>
      <c r="J75" s="15"/>
      <c r="K75" s="15"/>
      <c r="L75" s="50"/>
      <c r="M75" s="95"/>
      <c r="N75" s="95"/>
      <c r="O75" s="440"/>
      <c r="P75" s="278"/>
    </row>
    <row r="76" spans="1:16" ht="15" customHeight="1" x14ac:dyDescent="0.25">
      <c r="A76"/>
      <c r="B76" s="442">
        <v>14</v>
      </c>
      <c r="C76" s="439" t="s">
        <v>222</v>
      </c>
      <c r="D76" s="15"/>
      <c r="E76" s="13"/>
      <c r="F76" s="12"/>
      <c r="G76" s="12"/>
      <c r="H76" s="13"/>
      <c r="I76" s="12"/>
      <c r="J76" s="12"/>
      <c r="K76" s="12"/>
      <c r="L76" s="12"/>
      <c r="M76" s="19"/>
      <c r="N76" s="19"/>
      <c r="O76" s="444"/>
      <c r="P76" s="278"/>
    </row>
    <row r="77" spans="1:16" ht="15" customHeight="1" x14ac:dyDescent="0.25">
      <c r="A77"/>
      <c r="B77" s="448"/>
      <c r="C77" s="445" t="s">
        <v>211</v>
      </c>
      <c r="D77" s="12">
        <v>3221</v>
      </c>
      <c r="E77" s="13">
        <v>0.5</v>
      </c>
      <c r="F77" s="49">
        <v>6050</v>
      </c>
      <c r="G77" s="12"/>
      <c r="H77" s="13"/>
      <c r="I77" s="12"/>
      <c r="J77" s="12"/>
      <c r="K77" s="12">
        <v>15</v>
      </c>
      <c r="L77" s="49">
        <v>453.75</v>
      </c>
      <c r="M77" s="98"/>
      <c r="N77" s="98"/>
      <c r="O77" s="438">
        <v>3478.75</v>
      </c>
      <c r="P77" s="277">
        <f>O77*2</f>
        <v>6957.5</v>
      </c>
    </row>
    <row r="78" spans="1:16" ht="15" customHeight="1" x14ac:dyDescent="0.25">
      <c r="A78"/>
      <c r="B78" s="442"/>
      <c r="C78" s="439" t="s">
        <v>41</v>
      </c>
      <c r="D78" s="15"/>
      <c r="E78" s="22">
        <f>SUM(E77:E77)</f>
        <v>0.5</v>
      </c>
      <c r="F78" s="50">
        <f>SUM(F77:F77)</f>
        <v>6050</v>
      </c>
      <c r="G78" s="15"/>
      <c r="H78" s="22"/>
      <c r="I78" s="15"/>
      <c r="J78" s="15"/>
      <c r="K78" s="15"/>
      <c r="L78" s="50">
        <f>L77</f>
        <v>453.75</v>
      </c>
      <c r="M78" s="95" t="e">
        <f>SUM(#REF!)</f>
        <v>#REF!</v>
      </c>
      <c r="N78" s="95"/>
      <c r="O78" s="440">
        <f>SUM(O77:O77)</f>
        <v>3478.75</v>
      </c>
      <c r="P78" s="298">
        <f>P77</f>
        <v>6957.5</v>
      </c>
    </row>
    <row r="79" spans="1:16" ht="15" customHeight="1" x14ac:dyDescent="0.25">
      <c r="A79"/>
      <c r="B79" s="436"/>
      <c r="C79" s="439"/>
      <c r="D79" s="200"/>
      <c r="E79" s="22"/>
      <c r="F79" s="50"/>
      <c r="G79" s="15"/>
      <c r="H79" s="22"/>
      <c r="I79" s="15"/>
      <c r="J79" s="15"/>
      <c r="K79" s="15"/>
      <c r="L79" s="50"/>
      <c r="M79" s="95"/>
      <c r="N79" s="95"/>
      <c r="O79" s="440"/>
      <c r="P79" s="278"/>
    </row>
    <row r="80" spans="1:16" ht="15" customHeight="1" x14ac:dyDescent="0.25">
      <c r="A80"/>
      <c r="B80" s="442">
        <v>15</v>
      </c>
      <c r="C80" s="439" t="s">
        <v>223</v>
      </c>
      <c r="D80" s="200"/>
      <c r="E80" s="13"/>
      <c r="F80" s="12"/>
      <c r="G80" s="12"/>
      <c r="H80" s="13"/>
      <c r="I80" s="12"/>
      <c r="J80" s="12"/>
      <c r="K80" s="12"/>
      <c r="L80" s="12"/>
      <c r="M80" s="19"/>
      <c r="N80" s="19"/>
      <c r="O80" s="444"/>
      <c r="P80" s="278"/>
    </row>
    <row r="81" spans="1:16" ht="15" customHeight="1" x14ac:dyDescent="0.25">
      <c r="A81"/>
      <c r="B81" s="442"/>
      <c r="C81" s="445" t="s">
        <v>111</v>
      </c>
      <c r="D81" s="12">
        <v>3221</v>
      </c>
      <c r="E81" s="13">
        <v>0.5</v>
      </c>
      <c r="F81" s="49">
        <v>6050</v>
      </c>
      <c r="G81" s="12"/>
      <c r="H81" s="13"/>
      <c r="I81" s="12"/>
      <c r="J81" s="12"/>
      <c r="K81" s="12">
        <v>15</v>
      </c>
      <c r="L81" s="49">
        <v>453.75</v>
      </c>
      <c r="M81" s="98"/>
      <c r="N81" s="98"/>
      <c r="O81" s="438">
        <v>3478.75</v>
      </c>
      <c r="P81" s="277">
        <f>O81*2</f>
        <v>6957.5</v>
      </c>
    </row>
    <row r="82" spans="1:16" ht="15" customHeight="1" x14ac:dyDescent="0.25">
      <c r="A82"/>
      <c r="B82" s="442"/>
      <c r="C82" s="439" t="s">
        <v>41</v>
      </c>
      <c r="D82" s="200"/>
      <c r="E82" s="22">
        <f>SUM(E81:E81)</f>
        <v>0.5</v>
      </c>
      <c r="F82" s="50">
        <f>SUM(F81:F81)</f>
        <v>6050</v>
      </c>
      <c r="G82" s="15"/>
      <c r="H82" s="22"/>
      <c r="I82" s="15"/>
      <c r="J82" s="15"/>
      <c r="K82" s="15"/>
      <c r="L82" s="50">
        <f>L81</f>
        <v>453.75</v>
      </c>
      <c r="M82" s="95" t="e">
        <f>SUM(#REF!)</f>
        <v>#REF!</v>
      </c>
      <c r="N82" s="95"/>
      <c r="O82" s="440">
        <f>SUM(O81:O81)</f>
        <v>3478.75</v>
      </c>
      <c r="P82" s="298">
        <f>P81</f>
        <v>6957.5</v>
      </c>
    </row>
    <row r="83" spans="1:16" ht="15" customHeight="1" x14ac:dyDescent="0.25">
      <c r="A83"/>
      <c r="B83" s="436"/>
      <c r="C83" s="439"/>
      <c r="D83" s="200"/>
      <c r="E83" s="22"/>
      <c r="F83" s="50"/>
      <c r="G83" s="15"/>
      <c r="H83" s="22"/>
      <c r="I83" s="15"/>
      <c r="J83" s="15"/>
      <c r="K83" s="15"/>
      <c r="L83" s="50"/>
      <c r="M83" s="95"/>
      <c r="N83" s="95"/>
      <c r="O83" s="440"/>
      <c r="P83" s="278"/>
    </row>
    <row r="84" spans="1:16" ht="15" customHeight="1" x14ac:dyDescent="0.25">
      <c r="A84"/>
      <c r="B84" s="436"/>
      <c r="C84" s="439" t="s">
        <v>224</v>
      </c>
      <c r="D84" s="200"/>
      <c r="E84" s="22"/>
      <c r="F84" s="50"/>
      <c r="G84" s="15"/>
      <c r="H84" s="22"/>
      <c r="I84" s="15"/>
      <c r="J84" s="15"/>
      <c r="K84" s="15"/>
      <c r="L84" s="15"/>
      <c r="M84" s="200"/>
      <c r="N84" s="200"/>
      <c r="O84" s="440"/>
      <c r="P84" s="278"/>
    </row>
    <row r="85" spans="1:16" ht="15" customHeight="1" x14ac:dyDescent="0.25">
      <c r="A85"/>
      <c r="B85" s="442">
        <v>16</v>
      </c>
      <c r="C85" s="439" t="s">
        <v>225</v>
      </c>
      <c r="D85" s="15"/>
      <c r="E85" s="13"/>
      <c r="F85" s="12"/>
      <c r="G85" s="12"/>
      <c r="H85" s="13"/>
      <c r="I85" s="12"/>
      <c r="J85" s="12"/>
      <c r="K85" s="12"/>
      <c r="L85" s="12"/>
      <c r="M85" s="19"/>
      <c r="N85" s="19"/>
      <c r="O85" s="444"/>
      <c r="P85" s="278"/>
    </row>
    <row r="86" spans="1:16" ht="15" customHeight="1" x14ac:dyDescent="0.25">
      <c r="A86"/>
      <c r="B86" s="442"/>
      <c r="C86" s="445" t="s">
        <v>165</v>
      </c>
      <c r="D86" s="12">
        <v>3232</v>
      </c>
      <c r="E86" s="13">
        <v>0.5</v>
      </c>
      <c r="F86" s="49">
        <v>6050</v>
      </c>
      <c r="G86" s="12"/>
      <c r="H86" s="13"/>
      <c r="I86" s="12">
        <v>10</v>
      </c>
      <c r="J86" s="49">
        <v>302.5</v>
      </c>
      <c r="K86" s="12"/>
      <c r="L86" s="12"/>
      <c r="M86" s="19"/>
      <c r="N86" s="19"/>
      <c r="O86" s="438">
        <v>3327.5</v>
      </c>
      <c r="P86" s="277">
        <f>O86*2</f>
        <v>6655</v>
      </c>
    </row>
    <row r="87" spans="1:16" ht="15" customHeight="1" x14ac:dyDescent="0.25">
      <c r="A87"/>
      <c r="B87" s="442"/>
      <c r="C87" s="439" t="s">
        <v>41</v>
      </c>
      <c r="D87" s="200"/>
      <c r="E87" s="22">
        <f>SUM(E86:E86)</f>
        <v>0.5</v>
      </c>
      <c r="F87" s="50">
        <f>SUM(F86:F86)</f>
        <v>6050</v>
      </c>
      <c r="G87" s="15"/>
      <c r="H87" s="22"/>
      <c r="I87" s="15"/>
      <c r="J87" s="50">
        <f>J86</f>
        <v>302.5</v>
      </c>
      <c r="K87" s="15"/>
      <c r="L87" s="15"/>
      <c r="M87" s="200"/>
      <c r="N87" s="200"/>
      <c r="O87" s="440">
        <f>SUM(O86:O86)</f>
        <v>3327.5</v>
      </c>
      <c r="P87" s="298">
        <f>P86</f>
        <v>6655</v>
      </c>
    </row>
    <row r="88" spans="1:16" ht="15" customHeight="1" x14ac:dyDescent="0.25">
      <c r="A88"/>
      <c r="B88" s="442"/>
      <c r="C88" s="439"/>
      <c r="D88" s="200"/>
      <c r="E88" s="22"/>
      <c r="F88" s="50"/>
      <c r="G88" s="15"/>
      <c r="H88" s="22"/>
      <c r="I88" s="15"/>
      <c r="J88" s="15"/>
      <c r="K88" s="15"/>
      <c r="L88" s="15"/>
      <c r="M88" s="200"/>
      <c r="N88" s="200"/>
      <c r="O88" s="440"/>
      <c r="P88" s="278"/>
    </row>
    <row r="89" spans="1:16" ht="15" customHeight="1" x14ac:dyDescent="0.25">
      <c r="A89"/>
      <c r="B89" s="442">
        <v>17</v>
      </c>
      <c r="C89" s="439" t="s">
        <v>226</v>
      </c>
      <c r="D89" s="200"/>
      <c r="E89" s="13"/>
      <c r="F89" s="12"/>
      <c r="G89" s="12"/>
      <c r="H89" s="13"/>
      <c r="I89" s="12"/>
      <c r="J89" s="12"/>
      <c r="K89" s="12"/>
      <c r="L89" s="12"/>
      <c r="M89" s="19"/>
      <c r="N89" s="19"/>
      <c r="O89" s="444"/>
      <c r="P89" s="278"/>
    </row>
    <row r="90" spans="1:16" ht="15" customHeight="1" x14ac:dyDescent="0.25">
      <c r="A90"/>
      <c r="B90" s="442"/>
      <c r="C90" s="445" t="s">
        <v>111</v>
      </c>
      <c r="D90" s="12">
        <v>3221</v>
      </c>
      <c r="E90" s="13">
        <v>0.25</v>
      </c>
      <c r="F90" s="49">
        <v>6050</v>
      </c>
      <c r="G90" s="12"/>
      <c r="H90" s="13"/>
      <c r="I90" s="12"/>
      <c r="J90" s="12"/>
      <c r="K90" s="12"/>
      <c r="L90" s="12"/>
      <c r="M90" s="98">
        <v>111.5</v>
      </c>
      <c r="N90" s="98"/>
      <c r="O90" s="438">
        <v>1512.5</v>
      </c>
      <c r="P90" s="277">
        <f>O90*2</f>
        <v>3025</v>
      </c>
    </row>
    <row r="91" spans="1:16" ht="15" customHeight="1" x14ac:dyDescent="0.25">
      <c r="A91"/>
      <c r="B91" s="442"/>
      <c r="C91" s="439" t="s">
        <v>41</v>
      </c>
      <c r="D91" s="200"/>
      <c r="E91" s="22">
        <f>SUM(E90:E90)</f>
        <v>0.25</v>
      </c>
      <c r="F91" s="50">
        <f>SUM(F90:F90)</f>
        <v>6050</v>
      </c>
      <c r="G91" s="15"/>
      <c r="H91" s="22"/>
      <c r="I91" s="15"/>
      <c r="J91" s="15"/>
      <c r="K91" s="15"/>
      <c r="L91" s="15"/>
      <c r="M91" s="95">
        <f>SUM(M90:M90)</f>
        <v>111.5</v>
      </c>
      <c r="N91" s="95"/>
      <c r="O91" s="440">
        <f>SUM(O90:O90)</f>
        <v>1512.5</v>
      </c>
      <c r="P91" s="298">
        <f>P90</f>
        <v>3025</v>
      </c>
    </row>
    <row r="92" spans="1:16" ht="15" customHeight="1" x14ac:dyDescent="0.25">
      <c r="A92"/>
      <c r="B92" s="442"/>
      <c r="C92" s="439"/>
      <c r="D92" s="200"/>
      <c r="E92" s="22"/>
      <c r="F92" s="50"/>
      <c r="G92" s="15"/>
      <c r="H92" s="22"/>
      <c r="I92" s="15"/>
      <c r="J92" s="15"/>
      <c r="K92" s="15"/>
      <c r="L92" s="15"/>
      <c r="M92" s="95"/>
      <c r="N92" s="95"/>
      <c r="O92" s="440"/>
      <c r="P92" s="278"/>
    </row>
    <row r="93" spans="1:16" ht="15" customHeight="1" x14ac:dyDescent="0.25">
      <c r="A93"/>
      <c r="B93" s="442">
        <v>18</v>
      </c>
      <c r="C93" s="439" t="s">
        <v>227</v>
      </c>
      <c r="D93" s="200"/>
      <c r="E93" s="13"/>
      <c r="F93" s="12"/>
      <c r="G93" s="12"/>
      <c r="H93" s="13"/>
      <c r="I93" s="12"/>
      <c r="J93" s="12"/>
      <c r="K93" s="12"/>
      <c r="L93" s="12"/>
      <c r="M93" s="19"/>
      <c r="N93" s="19"/>
      <c r="O93" s="444"/>
      <c r="P93" s="278"/>
    </row>
    <row r="94" spans="1:16" ht="15" customHeight="1" x14ac:dyDescent="0.25">
      <c r="A94"/>
      <c r="B94" s="442"/>
      <c r="C94" s="445" t="s">
        <v>112</v>
      </c>
      <c r="D94" s="12">
        <v>3221</v>
      </c>
      <c r="E94" s="13">
        <v>1</v>
      </c>
      <c r="F94" s="49">
        <v>6050</v>
      </c>
      <c r="G94" s="12"/>
      <c r="H94" s="84"/>
      <c r="I94" s="12"/>
      <c r="J94" s="49"/>
      <c r="K94" s="12"/>
      <c r="L94" s="12"/>
      <c r="M94" s="98">
        <v>223</v>
      </c>
      <c r="N94" s="98"/>
      <c r="O94" s="438">
        <v>6050</v>
      </c>
      <c r="P94" s="277">
        <f>O94*2</f>
        <v>12100</v>
      </c>
    </row>
    <row r="95" spans="1:16" ht="15" customHeight="1" x14ac:dyDescent="0.25">
      <c r="A95"/>
      <c r="B95" s="442"/>
      <c r="C95" s="439" t="s">
        <v>41</v>
      </c>
      <c r="D95" s="15"/>
      <c r="E95" s="22">
        <f>SUM(E94)</f>
        <v>1</v>
      </c>
      <c r="F95" s="50">
        <f>F94</f>
        <v>6050</v>
      </c>
      <c r="G95" s="15"/>
      <c r="H95" s="85"/>
      <c r="I95" s="15"/>
      <c r="J95" s="50"/>
      <c r="K95" s="15"/>
      <c r="L95" s="15"/>
      <c r="M95" s="95">
        <f>SUM(M94)</f>
        <v>223</v>
      </c>
      <c r="N95" s="95"/>
      <c r="O95" s="440">
        <f>O94</f>
        <v>6050</v>
      </c>
      <c r="P95" s="298">
        <f>P94</f>
        <v>12100</v>
      </c>
    </row>
    <row r="96" spans="1:16" ht="15" customHeight="1" x14ac:dyDescent="0.25">
      <c r="A96"/>
      <c r="B96" s="442"/>
      <c r="C96" s="439"/>
      <c r="D96" s="200"/>
      <c r="E96" s="22"/>
      <c r="F96" s="50"/>
      <c r="G96" s="15"/>
      <c r="H96" s="22"/>
      <c r="I96" s="15"/>
      <c r="J96" s="15"/>
      <c r="K96" s="15"/>
      <c r="L96" s="15"/>
      <c r="M96" s="95"/>
      <c r="N96" s="95"/>
      <c r="O96" s="440"/>
      <c r="P96" s="278"/>
    </row>
    <row r="97" spans="1:16" ht="15" customHeight="1" x14ac:dyDescent="0.25">
      <c r="A97"/>
      <c r="B97" s="442">
        <v>19</v>
      </c>
      <c r="C97" s="439" t="s">
        <v>228</v>
      </c>
      <c r="D97" s="200"/>
      <c r="E97" s="13"/>
      <c r="F97" s="12"/>
      <c r="G97" s="12"/>
      <c r="H97" s="13"/>
      <c r="I97" s="12"/>
      <c r="J97" s="12"/>
      <c r="K97" s="12"/>
      <c r="L97" s="12"/>
      <c r="M97" s="19"/>
      <c r="N97" s="19"/>
      <c r="O97" s="444"/>
      <c r="P97" s="278"/>
    </row>
    <row r="98" spans="1:16" ht="15" customHeight="1" x14ac:dyDescent="0.25">
      <c r="A98"/>
      <c r="B98" s="448"/>
      <c r="C98" s="445" t="s">
        <v>211</v>
      </c>
      <c r="D98" s="12">
        <v>3221</v>
      </c>
      <c r="E98" s="13">
        <v>1</v>
      </c>
      <c r="F98" s="49">
        <v>6050</v>
      </c>
      <c r="G98" s="12"/>
      <c r="H98" s="13"/>
      <c r="I98" s="12"/>
      <c r="J98" s="12"/>
      <c r="K98" s="12">
        <v>15</v>
      </c>
      <c r="L98" s="49">
        <v>907.5</v>
      </c>
      <c r="M98" s="98">
        <v>111.5</v>
      </c>
      <c r="N98" s="98"/>
      <c r="O98" s="438">
        <v>6957.5</v>
      </c>
      <c r="P98" s="277">
        <f>O98*2</f>
        <v>13915</v>
      </c>
    </row>
    <row r="99" spans="1:16" ht="15" customHeight="1" x14ac:dyDescent="0.25">
      <c r="A99"/>
      <c r="B99" s="442"/>
      <c r="C99" s="445" t="s">
        <v>229</v>
      </c>
      <c r="D99" s="12">
        <v>5132</v>
      </c>
      <c r="E99" s="13">
        <v>0.5</v>
      </c>
      <c r="F99" s="49">
        <v>5000</v>
      </c>
      <c r="G99" s="12"/>
      <c r="H99" s="13"/>
      <c r="I99" s="12"/>
      <c r="J99" s="12"/>
      <c r="K99" s="12"/>
      <c r="L99" s="12"/>
      <c r="M99" s="98">
        <v>261.5</v>
      </c>
      <c r="N99" s="98">
        <v>500</v>
      </c>
      <c r="O99" s="438">
        <v>3000</v>
      </c>
      <c r="P99" s="277">
        <f>O99*2</f>
        <v>6000</v>
      </c>
    </row>
    <row r="100" spans="1:16" ht="15" customHeight="1" x14ac:dyDescent="0.25">
      <c r="A100"/>
      <c r="B100" s="442"/>
      <c r="C100" s="439" t="s">
        <v>41</v>
      </c>
      <c r="D100" s="15"/>
      <c r="E100" s="22">
        <f>SUM(E98:E99)</f>
        <v>1.5</v>
      </c>
      <c r="F100" s="50">
        <f>SUM(F98:F99)</f>
        <v>11050</v>
      </c>
      <c r="G100" s="15"/>
      <c r="H100" s="22"/>
      <c r="I100" s="15"/>
      <c r="J100" s="15"/>
      <c r="K100" s="15"/>
      <c r="L100" s="50">
        <f>L98</f>
        <v>907.5</v>
      </c>
      <c r="M100" s="95">
        <f>SUM(M98:M99)</f>
        <v>373</v>
      </c>
      <c r="N100" s="95">
        <f>N99</f>
        <v>500</v>
      </c>
      <c r="O100" s="440">
        <f>SUM(O98:O99)</f>
        <v>9957.5</v>
      </c>
      <c r="P100" s="298">
        <f>P98+P99</f>
        <v>19915</v>
      </c>
    </row>
    <row r="101" spans="1:16" ht="15" customHeight="1" x14ac:dyDescent="0.25">
      <c r="A101"/>
      <c r="B101" s="442"/>
      <c r="C101" s="439"/>
      <c r="D101" s="200"/>
      <c r="E101" s="22"/>
      <c r="F101" s="50"/>
      <c r="G101" s="15"/>
      <c r="H101" s="22"/>
      <c r="I101" s="15"/>
      <c r="J101" s="15"/>
      <c r="K101" s="15"/>
      <c r="L101" s="15"/>
      <c r="M101" s="95"/>
      <c r="N101" s="95"/>
      <c r="O101" s="440"/>
      <c r="P101" s="278"/>
    </row>
    <row r="102" spans="1:16" ht="15" customHeight="1" x14ac:dyDescent="0.25">
      <c r="A102"/>
      <c r="B102" s="442">
        <v>20</v>
      </c>
      <c r="C102" s="439" t="s">
        <v>230</v>
      </c>
      <c r="D102" s="15"/>
      <c r="E102" s="13"/>
      <c r="F102" s="12"/>
      <c r="G102" s="12"/>
      <c r="H102" s="13"/>
      <c r="I102" s="12"/>
      <c r="J102" s="12"/>
      <c r="K102" s="12"/>
      <c r="L102" s="12"/>
      <c r="M102" s="19"/>
      <c r="N102" s="19"/>
      <c r="O102" s="444"/>
      <c r="P102" s="278"/>
    </row>
    <row r="103" spans="1:16" ht="15" customHeight="1" x14ac:dyDescent="0.25">
      <c r="A103"/>
      <c r="B103" s="442"/>
      <c r="C103" s="445" t="s">
        <v>211</v>
      </c>
      <c r="D103" s="12">
        <v>3221</v>
      </c>
      <c r="E103" s="13">
        <v>0.5</v>
      </c>
      <c r="F103" s="49">
        <v>6050</v>
      </c>
      <c r="G103" s="12"/>
      <c r="H103" s="13"/>
      <c r="I103" s="12"/>
      <c r="J103" s="12"/>
      <c r="K103" s="12">
        <v>15</v>
      </c>
      <c r="L103" s="49">
        <v>453.75</v>
      </c>
      <c r="M103" s="98"/>
      <c r="N103" s="98"/>
      <c r="O103" s="438">
        <v>3478.75</v>
      </c>
      <c r="P103" s="277">
        <f>O103*2</f>
        <v>6957.5</v>
      </c>
    </row>
    <row r="104" spans="1:16" ht="15" customHeight="1" x14ac:dyDescent="0.25">
      <c r="A104"/>
      <c r="B104" s="442"/>
      <c r="C104" s="445" t="s">
        <v>231</v>
      </c>
      <c r="D104" s="19">
        <v>3232</v>
      </c>
      <c r="E104" s="13">
        <v>0.5</v>
      </c>
      <c r="F104" s="49">
        <v>6050</v>
      </c>
      <c r="G104" s="12"/>
      <c r="H104" s="13"/>
      <c r="I104" s="12">
        <v>10</v>
      </c>
      <c r="J104" s="49">
        <v>302.5</v>
      </c>
      <c r="K104" s="12"/>
      <c r="L104" s="49"/>
      <c r="M104" s="98"/>
      <c r="N104" s="98"/>
      <c r="O104" s="438">
        <v>3327.5</v>
      </c>
      <c r="P104" s="277">
        <f>O104*2</f>
        <v>6655</v>
      </c>
    </row>
    <row r="105" spans="1:16" ht="15" customHeight="1" x14ac:dyDescent="0.25">
      <c r="A105"/>
      <c r="B105" s="442"/>
      <c r="C105" s="439" t="s">
        <v>41</v>
      </c>
      <c r="D105" s="200"/>
      <c r="E105" s="22">
        <f>E103+E104</f>
        <v>1</v>
      </c>
      <c r="F105" s="50">
        <f>F103+F104</f>
        <v>12100</v>
      </c>
      <c r="G105" s="15"/>
      <c r="H105" s="22"/>
      <c r="I105" s="15"/>
      <c r="J105" s="50">
        <f>J104</f>
        <v>302.5</v>
      </c>
      <c r="K105" s="15"/>
      <c r="L105" s="50">
        <f>L103</f>
        <v>453.75</v>
      </c>
      <c r="M105" s="95"/>
      <c r="N105" s="95"/>
      <c r="O105" s="440">
        <f>O103+O104</f>
        <v>6806.25</v>
      </c>
      <c r="P105" s="298">
        <f>P104+P103</f>
        <v>13612.5</v>
      </c>
    </row>
    <row r="106" spans="1:16" ht="15" customHeight="1" x14ac:dyDescent="0.25">
      <c r="A106"/>
      <c r="B106" s="442"/>
      <c r="C106" s="439"/>
      <c r="D106" s="200"/>
      <c r="E106" s="22"/>
      <c r="F106" s="50"/>
      <c r="G106" s="15"/>
      <c r="H106" s="22"/>
      <c r="I106" s="15"/>
      <c r="J106" s="15"/>
      <c r="K106" s="15"/>
      <c r="L106" s="15"/>
      <c r="M106" s="95"/>
      <c r="N106" s="95"/>
      <c r="O106" s="440"/>
      <c r="P106" s="278"/>
    </row>
    <row r="107" spans="1:16" ht="15" customHeight="1" x14ac:dyDescent="0.25">
      <c r="A107"/>
      <c r="B107" s="442"/>
      <c r="C107" s="439" t="s">
        <v>232</v>
      </c>
      <c r="D107" s="200"/>
      <c r="E107" s="22"/>
      <c r="F107" s="50"/>
      <c r="G107" s="15"/>
      <c r="H107" s="22"/>
      <c r="I107" s="15"/>
      <c r="J107" s="15"/>
      <c r="K107" s="15"/>
      <c r="L107" s="15"/>
      <c r="M107" s="95"/>
      <c r="N107" s="95"/>
      <c r="O107" s="440"/>
      <c r="P107" s="278"/>
    </row>
    <row r="108" spans="1:16" ht="15" customHeight="1" x14ac:dyDescent="0.25">
      <c r="A108"/>
      <c r="B108" s="442">
        <v>21</v>
      </c>
      <c r="C108" s="439" t="s">
        <v>233</v>
      </c>
      <c r="D108" s="200"/>
      <c r="E108" s="13"/>
      <c r="F108" s="12"/>
      <c r="G108" s="12"/>
      <c r="H108" s="13"/>
      <c r="I108" s="12"/>
      <c r="J108" s="12"/>
      <c r="K108" s="12"/>
      <c r="L108" s="12"/>
      <c r="M108" s="19"/>
      <c r="N108" s="19"/>
      <c r="O108" s="444"/>
      <c r="P108" s="278"/>
    </row>
    <row r="109" spans="1:16" ht="15" customHeight="1" x14ac:dyDescent="0.25">
      <c r="A109"/>
      <c r="B109" s="442"/>
      <c r="C109" s="445" t="s">
        <v>111</v>
      </c>
      <c r="D109" s="12">
        <v>3221</v>
      </c>
      <c r="E109" s="13">
        <v>0.5</v>
      </c>
      <c r="F109" s="49">
        <v>6050</v>
      </c>
      <c r="G109" s="12"/>
      <c r="H109" s="13"/>
      <c r="I109" s="12"/>
      <c r="J109" s="12"/>
      <c r="K109" s="12">
        <v>15</v>
      </c>
      <c r="L109" s="49">
        <v>453.75</v>
      </c>
      <c r="M109" s="98"/>
      <c r="N109" s="98"/>
      <c r="O109" s="438">
        <v>3478.75</v>
      </c>
      <c r="P109" s="277">
        <f>O109*2</f>
        <v>6957.5</v>
      </c>
    </row>
    <row r="110" spans="1:16" ht="15" customHeight="1" x14ac:dyDescent="0.25">
      <c r="A110"/>
      <c r="B110" s="442"/>
      <c r="C110" s="439" t="s">
        <v>41</v>
      </c>
      <c r="D110" s="200"/>
      <c r="E110" s="22">
        <f>SUM(E109:E109)</f>
        <v>0.5</v>
      </c>
      <c r="F110" s="50">
        <f>SUM(F109:F109)</f>
        <v>6050</v>
      </c>
      <c r="G110" s="15"/>
      <c r="H110" s="22"/>
      <c r="I110" s="15"/>
      <c r="J110" s="15"/>
      <c r="K110" s="15"/>
      <c r="L110" s="50">
        <f>L109</f>
        <v>453.75</v>
      </c>
      <c r="M110" s="95" t="e">
        <f>SUM(#REF!)</f>
        <v>#REF!</v>
      </c>
      <c r="N110" s="95"/>
      <c r="O110" s="440">
        <f>SUM(O109:O109)</f>
        <v>3478.75</v>
      </c>
      <c r="P110" s="298">
        <f>P109</f>
        <v>6957.5</v>
      </c>
    </row>
    <row r="111" spans="1:16" ht="15" customHeight="1" x14ac:dyDescent="0.25">
      <c r="A111"/>
      <c r="B111" s="442"/>
      <c r="C111" s="439"/>
      <c r="D111" s="200"/>
      <c r="E111" s="22"/>
      <c r="F111" s="50"/>
      <c r="G111" s="15"/>
      <c r="H111" s="22"/>
      <c r="I111" s="15"/>
      <c r="J111" s="15"/>
      <c r="K111" s="15"/>
      <c r="L111" s="15"/>
      <c r="M111" s="200"/>
      <c r="N111" s="200"/>
      <c r="O111" s="440"/>
      <c r="P111" s="278"/>
    </row>
    <row r="112" spans="1:16" ht="15" customHeight="1" x14ac:dyDescent="0.25">
      <c r="A112"/>
      <c r="B112" s="442">
        <v>22</v>
      </c>
      <c r="C112" s="439" t="s">
        <v>234</v>
      </c>
      <c r="D112" s="200"/>
      <c r="E112" s="13"/>
      <c r="F112" s="12"/>
      <c r="G112" s="12"/>
      <c r="H112" s="13"/>
      <c r="I112" s="12"/>
      <c r="J112" s="12"/>
      <c r="K112" s="12"/>
      <c r="L112" s="12"/>
      <c r="M112" s="19"/>
      <c r="N112" s="19"/>
      <c r="O112" s="444"/>
      <c r="P112" s="278"/>
    </row>
    <row r="113" spans="1:16" ht="15" customHeight="1" x14ac:dyDescent="0.25">
      <c r="A113"/>
      <c r="B113" s="442"/>
      <c r="C113" s="445" t="s">
        <v>111</v>
      </c>
      <c r="D113" s="12">
        <v>3221</v>
      </c>
      <c r="E113" s="13">
        <v>0.75</v>
      </c>
      <c r="F113" s="49">
        <v>6050</v>
      </c>
      <c r="G113" s="12"/>
      <c r="H113" s="13"/>
      <c r="I113" s="12"/>
      <c r="J113" s="12"/>
      <c r="K113" s="12">
        <v>15</v>
      </c>
      <c r="L113" s="12">
        <v>680.63</v>
      </c>
      <c r="M113" s="19"/>
      <c r="N113" s="19"/>
      <c r="O113" s="438">
        <v>5218.13</v>
      </c>
      <c r="P113" s="277">
        <f>O113*2</f>
        <v>10436.26</v>
      </c>
    </row>
    <row r="114" spans="1:16" ht="15" customHeight="1" x14ac:dyDescent="0.25">
      <c r="A114"/>
      <c r="B114" s="442"/>
      <c r="C114" s="439" t="s">
        <v>41</v>
      </c>
      <c r="D114" s="15"/>
      <c r="E114" s="22">
        <f>SUM(E113:E113)</f>
        <v>0.75</v>
      </c>
      <c r="F114" s="50">
        <f>SUM(F113:F113)</f>
        <v>6050</v>
      </c>
      <c r="G114" s="15"/>
      <c r="H114" s="22"/>
      <c r="I114" s="15"/>
      <c r="J114" s="15"/>
      <c r="K114" s="15"/>
      <c r="L114" s="15">
        <f>L113</f>
        <v>680.63</v>
      </c>
      <c r="M114" s="200" t="e">
        <f>SUM(#REF!)</f>
        <v>#REF!</v>
      </c>
      <c r="N114" s="95"/>
      <c r="O114" s="440">
        <f>SUM(O113:O113)</f>
        <v>5218.13</v>
      </c>
      <c r="P114" s="298">
        <f>P113</f>
        <v>10436.26</v>
      </c>
    </row>
    <row r="115" spans="1:16" ht="15" customHeight="1" x14ac:dyDescent="0.25">
      <c r="A115"/>
      <c r="B115" s="442"/>
      <c r="C115" s="445"/>
      <c r="D115" s="12"/>
      <c r="E115" s="16"/>
      <c r="F115" s="14"/>
      <c r="G115" s="14"/>
      <c r="H115" s="16"/>
      <c r="I115" s="14"/>
      <c r="J115" s="14"/>
      <c r="K115" s="14"/>
      <c r="L115" s="388"/>
      <c r="M115" s="389"/>
      <c r="N115" s="389"/>
      <c r="O115" s="445"/>
      <c r="P115" s="278"/>
    </row>
    <row r="116" spans="1:16" ht="15" customHeight="1" x14ac:dyDescent="0.25">
      <c r="A116"/>
      <c r="B116" s="442">
        <v>23</v>
      </c>
      <c r="C116" s="439" t="s">
        <v>235</v>
      </c>
      <c r="D116" s="15"/>
      <c r="E116" s="13"/>
      <c r="F116" s="12"/>
      <c r="G116" s="12"/>
      <c r="H116" s="13"/>
      <c r="I116" s="12"/>
      <c r="J116" s="12"/>
      <c r="K116" s="12"/>
      <c r="L116" s="12"/>
      <c r="M116" s="19"/>
      <c r="N116" s="19"/>
      <c r="O116" s="444"/>
      <c r="P116" s="278"/>
    </row>
    <row r="117" spans="1:16" ht="15" customHeight="1" x14ac:dyDescent="0.25">
      <c r="A117"/>
      <c r="B117" s="448"/>
      <c r="C117" s="445" t="s">
        <v>111</v>
      </c>
      <c r="D117" s="12">
        <v>3231</v>
      </c>
      <c r="E117" s="13">
        <v>0.5</v>
      </c>
      <c r="F117" s="49">
        <v>6050</v>
      </c>
      <c r="G117" s="12"/>
      <c r="H117" s="13"/>
      <c r="I117" s="12"/>
      <c r="J117" s="12"/>
      <c r="K117" s="12">
        <v>15</v>
      </c>
      <c r="L117" s="49">
        <v>453.75</v>
      </c>
      <c r="M117" s="98"/>
      <c r="N117" s="98"/>
      <c r="O117" s="438">
        <v>3478.75</v>
      </c>
      <c r="P117" s="277">
        <f>O117*2</f>
        <v>6957.5</v>
      </c>
    </row>
    <row r="118" spans="1:16" ht="15" customHeight="1" x14ac:dyDescent="0.25">
      <c r="A118"/>
      <c r="B118" s="442"/>
      <c r="C118" s="439" t="s">
        <v>41</v>
      </c>
      <c r="D118" s="200"/>
      <c r="E118" s="22">
        <f>SUM(E117:E117)</f>
        <v>0.5</v>
      </c>
      <c r="F118" s="50">
        <f>SUM(F117:F117)</f>
        <v>6050</v>
      </c>
      <c r="G118" s="15"/>
      <c r="H118" s="22"/>
      <c r="I118" s="15"/>
      <c r="J118" s="15"/>
      <c r="K118" s="15"/>
      <c r="L118" s="50">
        <f>L117</f>
        <v>453.75</v>
      </c>
      <c r="M118" s="95"/>
      <c r="N118" s="95"/>
      <c r="O118" s="440">
        <f>SUM(O117:O117)</f>
        <v>3478.75</v>
      </c>
      <c r="P118" s="298">
        <f>P117</f>
        <v>6957.5</v>
      </c>
    </row>
    <row r="119" spans="1:16" ht="15" customHeight="1" x14ac:dyDescent="0.25">
      <c r="A119"/>
      <c r="B119" s="442"/>
      <c r="C119" s="439"/>
      <c r="D119" s="200"/>
      <c r="E119" s="22"/>
      <c r="F119" s="50"/>
      <c r="G119" s="15"/>
      <c r="H119" s="22"/>
      <c r="I119" s="15"/>
      <c r="J119" s="15"/>
      <c r="K119" s="15"/>
      <c r="L119" s="50"/>
      <c r="M119" s="95"/>
      <c r="N119" s="95"/>
      <c r="O119" s="440"/>
      <c r="P119" s="278"/>
    </row>
    <row r="120" spans="1:16" ht="15" customHeight="1" x14ac:dyDescent="0.25">
      <c r="A120"/>
      <c r="B120" s="442">
        <v>24</v>
      </c>
      <c r="C120" s="450" t="s">
        <v>236</v>
      </c>
      <c r="D120" s="12"/>
      <c r="E120" s="13"/>
      <c r="F120" s="12"/>
      <c r="G120" s="12"/>
      <c r="H120" s="13"/>
      <c r="I120" s="12"/>
      <c r="J120" s="12"/>
      <c r="K120" s="12"/>
      <c r="L120" s="12"/>
      <c r="M120" s="19"/>
      <c r="N120" s="19"/>
      <c r="O120" s="444"/>
      <c r="P120" s="278"/>
    </row>
    <row r="121" spans="1:16" ht="15" customHeight="1" x14ac:dyDescent="0.25">
      <c r="A121"/>
      <c r="B121" s="442"/>
      <c r="C121" s="449" t="s">
        <v>112</v>
      </c>
      <c r="D121" s="12">
        <v>3221</v>
      </c>
      <c r="E121" s="13">
        <v>1</v>
      </c>
      <c r="F121" s="49">
        <v>6050</v>
      </c>
      <c r="G121" s="12"/>
      <c r="H121" s="13"/>
      <c r="I121" s="12"/>
      <c r="J121" s="12"/>
      <c r="K121" s="12">
        <v>15</v>
      </c>
      <c r="L121" s="49">
        <v>907.5</v>
      </c>
      <c r="M121" s="98"/>
      <c r="N121" s="98"/>
      <c r="O121" s="438">
        <v>6957.5</v>
      </c>
      <c r="P121" s="277">
        <f>O121*2</f>
        <v>13915</v>
      </c>
    </row>
    <row r="122" spans="1:16" ht="15" customHeight="1" x14ac:dyDescent="0.25">
      <c r="A122"/>
      <c r="B122" s="442"/>
      <c r="C122" s="450" t="s">
        <v>41</v>
      </c>
      <c r="D122" s="200"/>
      <c r="E122" s="22">
        <f>E121</f>
        <v>1</v>
      </c>
      <c r="F122" s="50">
        <f>F121</f>
        <v>6050</v>
      </c>
      <c r="G122" s="15"/>
      <c r="H122" s="22"/>
      <c r="I122" s="15"/>
      <c r="J122" s="15"/>
      <c r="K122" s="15"/>
      <c r="L122" s="50">
        <f>L121</f>
        <v>907.5</v>
      </c>
      <c r="M122" s="95"/>
      <c r="N122" s="95"/>
      <c r="O122" s="440">
        <f>O121</f>
        <v>6957.5</v>
      </c>
      <c r="P122" s="298">
        <f>P121</f>
        <v>13915</v>
      </c>
    </row>
    <row r="123" spans="1:16" ht="15" customHeight="1" x14ac:dyDescent="0.25">
      <c r="A123"/>
      <c r="B123" s="442"/>
      <c r="C123" s="439"/>
      <c r="D123" s="200"/>
      <c r="E123" s="22"/>
      <c r="F123" s="50"/>
      <c r="G123" s="15"/>
      <c r="H123" s="22"/>
      <c r="I123" s="15"/>
      <c r="J123" s="15"/>
      <c r="K123" s="15"/>
      <c r="L123" s="50"/>
      <c r="M123" s="95"/>
      <c r="N123" s="95"/>
      <c r="O123" s="440"/>
      <c r="P123" s="278"/>
    </row>
    <row r="124" spans="1:16" ht="15" customHeight="1" x14ac:dyDescent="0.25">
      <c r="A124"/>
      <c r="B124" s="454"/>
      <c r="C124" s="455" t="s">
        <v>237</v>
      </c>
      <c r="D124" s="12"/>
      <c r="E124" s="387"/>
      <c r="F124" s="388"/>
      <c r="G124" s="388"/>
      <c r="H124" s="387"/>
      <c r="I124" s="388"/>
      <c r="J124" s="388"/>
      <c r="K124" s="388"/>
      <c r="L124" s="388"/>
      <c r="M124" s="388"/>
      <c r="N124" s="388"/>
      <c r="O124" s="446"/>
      <c r="P124" s="278"/>
    </row>
    <row r="125" spans="1:16" ht="15" customHeight="1" x14ac:dyDescent="0.25">
      <c r="A125"/>
      <c r="B125" s="442">
        <v>25</v>
      </c>
      <c r="C125" s="439" t="s">
        <v>238</v>
      </c>
      <c r="D125" s="15"/>
      <c r="E125" s="13"/>
      <c r="F125" s="12"/>
      <c r="G125" s="12"/>
      <c r="H125" s="13"/>
      <c r="I125" s="12"/>
      <c r="J125" s="12"/>
      <c r="K125" s="12"/>
      <c r="L125" s="12"/>
      <c r="M125" s="19"/>
      <c r="N125" s="19"/>
      <c r="O125" s="444"/>
      <c r="P125" s="278"/>
    </row>
    <row r="126" spans="1:16" ht="15" customHeight="1" x14ac:dyDescent="0.25">
      <c r="A126"/>
      <c r="B126" s="442"/>
      <c r="C126" s="445" t="s">
        <v>164</v>
      </c>
      <c r="D126" s="12">
        <v>3231</v>
      </c>
      <c r="E126" s="13">
        <v>0.5</v>
      </c>
      <c r="F126" s="49">
        <v>6050</v>
      </c>
      <c r="G126" s="12"/>
      <c r="H126" s="13"/>
      <c r="I126" s="12"/>
      <c r="J126" s="12"/>
      <c r="K126" s="12"/>
      <c r="L126" s="12"/>
      <c r="M126" s="98">
        <v>111.5</v>
      </c>
      <c r="N126" s="98"/>
      <c r="O126" s="438">
        <v>3025</v>
      </c>
      <c r="P126" s="277">
        <f>O126*2</f>
        <v>6050</v>
      </c>
    </row>
    <row r="127" spans="1:16" ht="15" customHeight="1" x14ac:dyDescent="0.25">
      <c r="A127"/>
      <c r="B127" s="442"/>
      <c r="C127" s="445" t="s">
        <v>229</v>
      </c>
      <c r="D127" s="12">
        <v>5132</v>
      </c>
      <c r="E127" s="13">
        <v>0.25</v>
      </c>
      <c r="F127" s="49">
        <v>5000</v>
      </c>
      <c r="G127" s="12"/>
      <c r="H127" s="13"/>
      <c r="I127" s="12"/>
      <c r="J127" s="12"/>
      <c r="K127" s="12"/>
      <c r="L127" s="12"/>
      <c r="M127" s="19">
        <v>130.75</v>
      </c>
      <c r="N127" s="98">
        <v>250</v>
      </c>
      <c r="O127" s="438">
        <v>1500</v>
      </c>
      <c r="P127" s="277">
        <f>O127*2</f>
        <v>3000</v>
      </c>
    </row>
    <row r="128" spans="1:16" ht="15" customHeight="1" x14ac:dyDescent="0.25">
      <c r="A128"/>
      <c r="B128" s="442"/>
      <c r="C128" s="439" t="s">
        <v>41</v>
      </c>
      <c r="D128" s="15"/>
      <c r="E128" s="22">
        <f>SUM(E126:E127)</f>
        <v>0.75</v>
      </c>
      <c r="F128" s="50">
        <f>F126+F127</f>
        <v>11050</v>
      </c>
      <c r="G128" s="15"/>
      <c r="H128" s="22"/>
      <c r="I128" s="15"/>
      <c r="J128" s="15"/>
      <c r="K128" s="15"/>
      <c r="L128" s="15"/>
      <c r="M128" s="200">
        <f>SUM(M126:M127)</f>
        <v>242.25</v>
      </c>
      <c r="N128" s="95">
        <f>N127</f>
        <v>250</v>
      </c>
      <c r="O128" s="440">
        <f>SUM(O126:O127)</f>
        <v>4525</v>
      </c>
      <c r="P128" s="298">
        <f>P127+P126</f>
        <v>9050</v>
      </c>
    </row>
    <row r="129" spans="1:16" ht="15" customHeight="1" x14ac:dyDescent="0.25">
      <c r="A129"/>
      <c r="B129" s="448"/>
      <c r="C129" s="445"/>
      <c r="D129" s="12"/>
      <c r="E129" s="16"/>
      <c r="F129" s="14"/>
      <c r="G129" s="14"/>
      <c r="H129" s="16"/>
      <c r="I129" s="14"/>
      <c r="J129" s="14"/>
      <c r="K129" s="14"/>
      <c r="L129" s="388"/>
      <c r="M129" s="389"/>
      <c r="N129" s="389"/>
      <c r="O129" s="445"/>
      <c r="P129" s="278"/>
    </row>
    <row r="130" spans="1:16" ht="15" customHeight="1" x14ac:dyDescent="0.25">
      <c r="A130"/>
      <c r="B130" s="442">
        <v>26</v>
      </c>
      <c r="C130" s="439" t="s">
        <v>239</v>
      </c>
      <c r="D130" s="15"/>
      <c r="E130" s="13"/>
      <c r="F130" s="12"/>
      <c r="G130" s="12"/>
      <c r="H130" s="13"/>
      <c r="I130" s="12"/>
      <c r="J130" s="12"/>
      <c r="K130" s="12"/>
      <c r="L130" s="12"/>
      <c r="M130" s="19"/>
      <c r="N130" s="19"/>
      <c r="O130" s="444"/>
      <c r="P130" s="278"/>
    </row>
    <row r="131" spans="1:16" ht="15" customHeight="1" x14ac:dyDescent="0.25">
      <c r="A131"/>
      <c r="B131" s="442"/>
      <c r="C131" s="445" t="s">
        <v>164</v>
      </c>
      <c r="D131" s="12">
        <v>3231</v>
      </c>
      <c r="E131" s="13">
        <v>0.75</v>
      </c>
      <c r="F131" s="49">
        <v>6050</v>
      </c>
      <c r="G131" s="12"/>
      <c r="H131" s="13"/>
      <c r="I131" s="12">
        <v>10</v>
      </c>
      <c r="J131" s="49">
        <v>453.75</v>
      </c>
      <c r="K131" s="12"/>
      <c r="L131" s="12"/>
      <c r="M131" s="19"/>
      <c r="N131" s="19"/>
      <c r="O131" s="438">
        <v>4991.25</v>
      </c>
      <c r="P131" s="277">
        <f>O131*2</f>
        <v>9982.5</v>
      </c>
    </row>
    <row r="132" spans="1:16" ht="15" customHeight="1" x14ac:dyDescent="0.25">
      <c r="A132"/>
      <c r="B132" s="442"/>
      <c r="C132" s="439" t="s">
        <v>41</v>
      </c>
      <c r="D132" s="200"/>
      <c r="E132" s="22">
        <f>SUM(E131:E131)</f>
        <v>0.75</v>
      </c>
      <c r="F132" s="50">
        <f>F131</f>
        <v>6050</v>
      </c>
      <c r="G132" s="15"/>
      <c r="H132" s="22"/>
      <c r="I132" s="15"/>
      <c r="J132" s="50">
        <f>J131</f>
        <v>453.75</v>
      </c>
      <c r="K132" s="15"/>
      <c r="L132" s="15"/>
      <c r="M132" s="200"/>
      <c r="N132" s="200"/>
      <c r="O132" s="440">
        <f>O131</f>
        <v>4991.25</v>
      </c>
      <c r="P132" s="298">
        <f>P131</f>
        <v>9982.5</v>
      </c>
    </row>
    <row r="133" spans="1:16" ht="15" customHeight="1" x14ac:dyDescent="0.25">
      <c r="A133"/>
      <c r="B133" s="442"/>
      <c r="C133" s="439"/>
      <c r="D133" s="200"/>
      <c r="E133" s="13"/>
      <c r="F133" s="12"/>
      <c r="G133" s="12"/>
      <c r="H133" s="13"/>
      <c r="I133" s="12"/>
      <c r="J133" s="12"/>
      <c r="K133" s="12"/>
      <c r="L133" s="12"/>
      <c r="M133" s="19"/>
      <c r="N133" s="19"/>
      <c r="O133" s="444"/>
      <c r="P133" s="278"/>
    </row>
    <row r="134" spans="1:16" ht="15" customHeight="1" x14ac:dyDescent="0.25">
      <c r="A134"/>
      <c r="B134" s="448">
        <v>27</v>
      </c>
      <c r="C134" s="439" t="s">
        <v>240</v>
      </c>
      <c r="D134" s="200"/>
      <c r="E134" s="13"/>
      <c r="F134" s="12"/>
      <c r="G134" s="12"/>
      <c r="H134" s="13"/>
      <c r="I134" s="12"/>
      <c r="J134" s="12"/>
      <c r="K134" s="12"/>
      <c r="L134" s="12"/>
      <c r="M134" s="19"/>
      <c r="N134" s="19"/>
      <c r="O134" s="444"/>
      <c r="P134" s="278"/>
    </row>
    <row r="135" spans="1:16" ht="15" customHeight="1" x14ac:dyDescent="0.25">
      <c r="A135"/>
      <c r="B135" s="442"/>
      <c r="C135" s="445" t="s">
        <v>165</v>
      </c>
      <c r="D135" s="12">
        <v>3232</v>
      </c>
      <c r="E135" s="13">
        <v>1</v>
      </c>
      <c r="F135" s="49">
        <v>6050</v>
      </c>
      <c r="G135" s="12"/>
      <c r="H135" s="13"/>
      <c r="I135" s="12"/>
      <c r="J135" s="12"/>
      <c r="K135" s="12">
        <v>15</v>
      </c>
      <c r="L135" s="49">
        <v>907.5</v>
      </c>
      <c r="M135" s="98"/>
      <c r="N135" s="98"/>
      <c r="O135" s="438">
        <f>F135+L135</f>
        <v>6957.5</v>
      </c>
      <c r="P135" s="277">
        <f>O135*2</f>
        <v>13915</v>
      </c>
    </row>
    <row r="136" spans="1:16" ht="15" customHeight="1" x14ac:dyDescent="0.25">
      <c r="A136"/>
      <c r="B136" s="448"/>
      <c r="C136" s="439" t="s">
        <v>41</v>
      </c>
      <c r="D136" s="15"/>
      <c r="E136" s="22">
        <f>SUM(E135:E135)</f>
        <v>1</v>
      </c>
      <c r="F136" s="50">
        <f>SUM(F135:F135)</f>
        <v>6050</v>
      </c>
      <c r="G136" s="15"/>
      <c r="H136" s="22"/>
      <c r="I136" s="15"/>
      <c r="J136" s="15"/>
      <c r="K136" s="15"/>
      <c r="L136" s="50">
        <f>L135</f>
        <v>907.5</v>
      </c>
      <c r="M136" s="95"/>
      <c r="N136" s="95"/>
      <c r="O136" s="440">
        <f>SUM(O135:O135)</f>
        <v>6957.5</v>
      </c>
      <c r="P136" s="298">
        <f>P135</f>
        <v>13915</v>
      </c>
    </row>
    <row r="137" spans="1:16" ht="15" customHeight="1" x14ac:dyDescent="0.25">
      <c r="A137"/>
      <c r="B137" s="448"/>
      <c r="C137" s="439"/>
      <c r="D137" s="15"/>
      <c r="E137" s="22"/>
      <c r="F137" s="50"/>
      <c r="G137" s="15"/>
      <c r="H137" s="22"/>
      <c r="I137" s="15"/>
      <c r="J137" s="15"/>
      <c r="K137" s="15"/>
      <c r="L137" s="50"/>
      <c r="M137" s="95"/>
      <c r="N137" s="95"/>
      <c r="O137" s="440"/>
      <c r="P137" s="278"/>
    </row>
    <row r="138" spans="1:16" ht="15" customHeight="1" x14ac:dyDescent="0.25">
      <c r="A138"/>
      <c r="B138" s="442">
        <v>28</v>
      </c>
      <c r="C138" s="450" t="s">
        <v>241</v>
      </c>
      <c r="D138" s="19"/>
      <c r="E138" s="22"/>
      <c r="F138" s="15"/>
      <c r="G138" s="12"/>
      <c r="H138" s="22"/>
      <c r="I138" s="12"/>
      <c r="J138" s="12"/>
      <c r="K138" s="12"/>
      <c r="L138" s="12"/>
      <c r="M138" s="19"/>
      <c r="N138" s="19"/>
      <c r="O138" s="453"/>
      <c r="P138" s="278"/>
    </row>
    <row r="139" spans="1:16" ht="15" customHeight="1" x14ac:dyDescent="0.25">
      <c r="A139"/>
      <c r="B139" s="442"/>
      <c r="C139" s="449" t="s">
        <v>111</v>
      </c>
      <c r="D139" s="19">
        <v>3221</v>
      </c>
      <c r="E139" s="13">
        <v>0.75</v>
      </c>
      <c r="F139" s="49">
        <v>6050</v>
      </c>
      <c r="G139" s="12"/>
      <c r="H139" s="13"/>
      <c r="I139" s="12"/>
      <c r="J139" s="12"/>
      <c r="K139" s="12">
        <v>15</v>
      </c>
      <c r="L139" s="49">
        <v>680.63</v>
      </c>
      <c r="M139" s="98"/>
      <c r="N139" s="98"/>
      <c r="O139" s="438">
        <v>5218.13</v>
      </c>
      <c r="P139" s="277">
        <f>O139*2</f>
        <v>10436.26</v>
      </c>
    </row>
    <row r="140" spans="1:16" ht="15" customHeight="1" x14ac:dyDescent="0.25">
      <c r="A140"/>
      <c r="B140" s="442"/>
      <c r="C140" s="450" t="s">
        <v>41</v>
      </c>
      <c r="D140" s="19"/>
      <c r="E140" s="22">
        <f>E139</f>
        <v>0.75</v>
      </c>
      <c r="F140" s="50">
        <f>F139</f>
        <v>6050</v>
      </c>
      <c r="G140" s="12"/>
      <c r="H140" s="22"/>
      <c r="I140" s="12"/>
      <c r="J140" s="12"/>
      <c r="K140" s="12"/>
      <c r="L140" s="50">
        <f>L139</f>
        <v>680.63</v>
      </c>
      <c r="M140" s="95" t="e">
        <f>SUM(#REF!)</f>
        <v>#REF!</v>
      </c>
      <c r="N140" s="95"/>
      <c r="O140" s="440">
        <f>O139</f>
        <v>5218.13</v>
      </c>
      <c r="P140" s="391">
        <f>P139</f>
        <v>10436.26</v>
      </c>
    </row>
    <row r="141" spans="1:16" ht="15" customHeight="1" x14ac:dyDescent="0.25">
      <c r="A141"/>
      <c r="B141" s="448"/>
      <c r="C141" s="439"/>
      <c r="D141" s="15"/>
      <c r="E141" s="22"/>
      <c r="F141" s="50"/>
      <c r="G141" s="15"/>
      <c r="H141" s="22"/>
      <c r="I141" s="15"/>
      <c r="J141" s="15"/>
      <c r="K141" s="15"/>
      <c r="L141" s="50"/>
      <c r="M141" s="95"/>
      <c r="N141" s="95"/>
      <c r="O141" s="440"/>
      <c r="P141" s="278"/>
    </row>
    <row r="142" spans="1:16" ht="15" customHeight="1" x14ac:dyDescent="0.25">
      <c r="A142"/>
      <c r="B142" s="442">
        <v>29</v>
      </c>
      <c r="C142" s="439" t="s">
        <v>242</v>
      </c>
      <c r="D142" s="200"/>
      <c r="E142" s="13"/>
      <c r="F142" s="12"/>
      <c r="G142" s="12"/>
      <c r="H142" s="13"/>
      <c r="I142" s="12"/>
      <c r="J142" s="12"/>
      <c r="K142" s="12"/>
      <c r="L142" s="12"/>
      <c r="M142" s="19"/>
      <c r="N142" s="19"/>
      <c r="O142" s="444"/>
      <c r="P142" s="278"/>
    </row>
    <row r="143" spans="1:16" ht="15" customHeight="1" x14ac:dyDescent="0.25">
      <c r="A143"/>
      <c r="B143" s="442"/>
      <c r="C143" s="445" t="s">
        <v>165</v>
      </c>
      <c r="D143" s="12">
        <v>3232</v>
      </c>
      <c r="E143" s="13">
        <v>0.5</v>
      </c>
      <c r="F143" s="49">
        <v>6050</v>
      </c>
      <c r="G143" s="12">
        <v>5</v>
      </c>
      <c r="H143" s="84">
        <v>151.25</v>
      </c>
      <c r="I143" s="12"/>
      <c r="J143" s="12"/>
      <c r="K143" s="12"/>
      <c r="L143" s="12"/>
      <c r="M143" s="19"/>
      <c r="N143" s="19"/>
      <c r="O143" s="438">
        <v>3176.25</v>
      </c>
      <c r="P143" s="277">
        <f>O143*2</f>
        <v>6352.5</v>
      </c>
    </row>
    <row r="144" spans="1:16" ht="15" customHeight="1" x14ac:dyDescent="0.25">
      <c r="A144"/>
      <c r="B144" s="442"/>
      <c r="C144" s="439" t="s">
        <v>41</v>
      </c>
      <c r="D144" s="15"/>
      <c r="E144" s="22">
        <f>SUM(E143:E143)</f>
        <v>0.5</v>
      </c>
      <c r="F144" s="50">
        <f>SUM(F143:F143)</f>
        <v>6050</v>
      </c>
      <c r="G144" s="15"/>
      <c r="H144" s="85">
        <f>SUM(H143:H143)</f>
        <v>151.25</v>
      </c>
      <c r="I144" s="15"/>
      <c r="J144" s="15"/>
      <c r="K144" s="15"/>
      <c r="L144" s="15"/>
      <c r="M144" s="200"/>
      <c r="N144" s="200"/>
      <c r="O144" s="440">
        <f>SUM(O143:O143)</f>
        <v>3176.25</v>
      </c>
      <c r="P144" s="298">
        <f>P143</f>
        <v>6352.5</v>
      </c>
    </row>
    <row r="145" spans="1:16" ht="15" customHeight="1" x14ac:dyDescent="0.25">
      <c r="A145"/>
      <c r="B145" s="448"/>
      <c r="C145" s="439"/>
      <c r="D145" s="15"/>
      <c r="E145" s="22"/>
      <c r="F145" s="50"/>
      <c r="G145" s="15"/>
      <c r="H145" s="22"/>
      <c r="I145" s="15"/>
      <c r="J145" s="15"/>
      <c r="K145" s="15"/>
      <c r="L145" s="50"/>
      <c r="M145" s="95"/>
      <c r="N145" s="95"/>
      <c r="O145" s="440"/>
      <c r="P145" s="278"/>
    </row>
    <row r="146" spans="1:16" ht="15" customHeight="1" x14ac:dyDescent="0.25">
      <c r="A146"/>
      <c r="B146" s="442"/>
      <c r="C146" s="439" t="s">
        <v>243</v>
      </c>
      <c r="D146" s="200"/>
      <c r="E146" s="22"/>
      <c r="F146" s="50"/>
      <c r="G146" s="15"/>
      <c r="H146" s="22"/>
      <c r="I146" s="15"/>
      <c r="J146" s="15"/>
      <c r="K146" s="15"/>
      <c r="L146" s="50"/>
      <c r="M146" s="95"/>
      <c r="N146" s="95"/>
      <c r="O146" s="440"/>
      <c r="P146" s="278"/>
    </row>
    <row r="147" spans="1:16" ht="15" customHeight="1" x14ac:dyDescent="0.25">
      <c r="A147"/>
      <c r="B147" s="442">
        <v>30</v>
      </c>
      <c r="C147" s="439" t="s">
        <v>244</v>
      </c>
      <c r="D147" s="200"/>
      <c r="E147" s="13"/>
      <c r="F147" s="12"/>
      <c r="G147" s="12"/>
      <c r="H147" s="13"/>
      <c r="I147" s="12"/>
      <c r="J147" s="12"/>
      <c r="K147" s="12"/>
      <c r="L147" s="12"/>
      <c r="M147" s="19"/>
      <c r="N147" s="19"/>
      <c r="O147" s="444"/>
      <c r="P147" s="278"/>
    </row>
    <row r="148" spans="1:16" ht="15" customHeight="1" x14ac:dyDescent="0.25">
      <c r="A148"/>
      <c r="B148" s="442"/>
      <c r="C148" s="445" t="s">
        <v>111</v>
      </c>
      <c r="D148" s="12">
        <v>3221</v>
      </c>
      <c r="E148" s="13">
        <v>1</v>
      </c>
      <c r="F148" s="49">
        <v>6050</v>
      </c>
      <c r="G148" s="12"/>
      <c r="H148" s="13"/>
      <c r="I148" s="12"/>
      <c r="J148" s="12"/>
      <c r="K148" s="12">
        <v>15</v>
      </c>
      <c r="L148" s="49">
        <v>907.5</v>
      </c>
      <c r="M148" s="98"/>
      <c r="N148" s="98"/>
      <c r="O148" s="438">
        <v>6957.5</v>
      </c>
      <c r="P148" s="277">
        <f>O148*2</f>
        <v>13915</v>
      </c>
    </row>
    <row r="149" spans="1:16" ht="15" customHeight="1" x14ac:dyDescent="0.25">
      <c r="A149"/>
      <c r="B149" s="442"/>
      <c r="C149" s="445"/>
      <c r="D149" s="19">
        <v>5132</v>
      </c>
      <c r="E149" s="13">
        <v>0.25</v>
      </c>
      <c r="F149" s="49">
        <v>1250</v>
      </c>
      <c r="G149" s="12"/>
      <c r="H149" s="13"/>
      <c r="I149" s="12"/>
      <c r="J149" s="12"/>
      <c r="K149" s="12"/>
      <c r="L149" s="49"/>
      <c r="M149" s="98"/>
      <c r="N149" s="98"/>
      <c r="O149" s="438">
        <v>1250</v>
      </c>
      <c r="P149" s="277">
        <f>O149*2</f>
        <v>2500</v>
      </c>
    </row>
    <row r="150" spans="1:16" ht="15" customHeight="1" x14ac:dyDescent="0.25">
      <c r="A150"/>
      <c r="B150" s="442"/>
      <c r="C150" s="439" t="s">
        <v>41</v>
      </c>
      <c r="D150" s="200"/>
      <c r="E150" s="22">
        <f>E148+E149</f>
        <v>1.25</v>
      </c>
      <c r="F150" s="50">
        <f>SUM(F148:F148)</f>
        <v>6050</v>
      </c>
      <c r="G150" s="15"/>
      <c r="H150" s="22"/>
      <c r="I150" s="15"/>
      <c r="J150" s="15"/>
      <c r="K150" s="15"/>
      <c r="L150" s="50">
        <f>L148</f>
        <v>907.5</v>
      </c>
      <c r="M150" s="95" t="e">
        <f>SUM(#REF!)</f>
        <v>#REF!</v>
      </c>
      <c r="N150" s="95"/>
      <c r="O150" s="440">
        <f>O149+O148</f>
        <v>8207.5</v>
      </c>
      <c r="P150" s="298">
        <f>P148+P149</f>
        <v>16415</v>
      </c>
    </row>
    <row r="151" spans="1:16" ht="15" customHeight="1" x14ac:dyDescent="0.25">
      <c r="A151"/>
      <c r="B151" s="442"/>
      <c r="C151" s="439"/>
      <c r="D151" s="200"/>
      <c r="E151" s="13"/>
      <c r="F151" s="12"/>
      <c r="G151" s="12"/>
      <c r="H151" s="13"/>
      <c r="I151" s="12"/>
      <c r="J151" s="12"/>
      <c r="K151" s="12"/>
      <c r="L151" s="12"/>
      <c r="M151" s="19"/>
      <c r="N151" s="19"/>
      <c r="O151" s="444"/>
      <c r="P151" s="278"/>
    </row>
    <row r="152" spans="1:16" ht="15" customHeight="1" x14ac:dyDescent="0.25">
      <c r="A152"/>
      <c r="B152" s="442">
        <v>31</v>
      </c>
      <c r="C152" s="439" t="s">
        <v>245</v>
      </c>
      <c r="D152" s="200"/>
      <c r="E152" s="13"/>
      <c r="F152" s="12"/>
      <c r="G152" s="12"/>
      <c r="H152" s="13"/>
      <c r="I152" s="12"/>
      <c r="J152" s="12"/>
      <c r="K152" s="12"/>
      <c r="L152" s="12"/>
      <c r="M152" s="19"/>
      <c r="N152" s="19"/>
      <c r="O152" s="444"/>
      <c r="P152" s="278"/>
    </row>
    <row r="153" spans="1:16" ht="15" customHeight="1" x14ac:dyDescent="0.25">
      <c r="A153"/>
      <c r="B153" s="448"/>
      <c r="C153" s="445" t="s">
        <v>246</v>
      </c>
      <c r="D153" s="12">
        <v>3232</v>
      </c>
      <c r="E153" s="13">
        <v>1</v>
      </c>
      <c r="F153" s="49">
        <v>6050</v>
      </c>
      <c r="G153" s="12"/>
      <c r="H153" s="13"/>
      <c r="I153" s="12"/>
      <c r="J153" s="12"/>
      <c r="K153" s="12">
        <v>15</v>
      </c>
      <c r="L153" s="49">
        <v>907.5</v>
      </c>
      <c r="M153" s="98"/>
      <c r="N153" s="98"/>
      <c r="O153" s="438">
        <v>6957.5</v>
      </c>
      <c r="P153" s="277">
        <f>O153*2</f>
        <v>13915</v>
      </c>
    </row>
    <row r="154" spans="1:16" ht="15" customHeight="1" x14ac:dyDescent="0.25">
      <c r="A154"/>
      <c r="B154" s="442"/>
      <c r="C154" s="439" t="s">
        <v>41</v>
      </c>
      <c r="D154" s="200"/>
      <c r="E154" s="22">
        <f>SUM(E153:E153)</f>
        <v>1</v>
      </c>
      <c r="F154" s="50">
        <f>SUM(F153:F153)</f>
        <v>6050</v>
      </c>
      <c r="G154" s="15"/>
      <c r="H154" s="22"/>
      <c r="I154" s="15"/>
      <c r="J154" s="15"/>
      <c r="K154" s="15"/>
      <c r="L154" s="50">
        <f>L153</f>
        <v>907.5</v>
      </c>
      <c r="M154" s="95" t="e">
        <f>SUM(#REF!)</f>
        <v>#REF!</v>
      </c>
      <c r="N154" s="95"/>
      <c r="O154" s="440">
        <f>SUM(O153:O153)</f>
        <v>6957.5</v>
      </c>
      <c r="P154" s="298">
        <f>P153</f>
        <v>13915</v>
      </c>
    </row>
    <row r="155" spans="1:16" ht="15" customHeight="1" x14ac:dyDescent="0.25">
      <c r="A155"/>
      <c r="B155" s="442"/>
      <c r="C155" s="450" t="s">
        <v>247</v>
      </c>
      <c r="D155" s="200"/>
      <c r="E155" s="22">
        <f>E21+E25+E29+E33+E37+E41+E45+E50+E54+E60+E65+E70+E74+E78+E82+E87+E91+E95+E100+E105+E110+E114+E118+E122+E128+E132+E136+E140+E144+E150+E154</f>
        <v>21.75</v>
      </c>
      <c r="F155" s="50">
        <f>F21+F25+F29+F33+F37+F41+F45+F50+F54+F60+F65+F70+F74+F78+F82+F87+F91+F95+F100+F105+F110+F114+F118+F122+F128+F132+F136+F140+F144+F150+F154</f>
        <v>204850</v>
      </c>
      <c r="G155" s="15"/>
      <c r="H155" s="50">
        <f>H21+H25+H29+H33+H37+H41+H50+H54+H60+H70+H87+H91+H110+H114+H118+H128+H132+H136+H74+H82+H150+H144+H95+H122</f>
        <v>151.25</v>
      </c>
      <c r="I155" s="15"/>
      <c r="J155" s="50">
        <f>J37+J87+J132+J74+J41+J65</f>
        <v>1663.75</v>
      </c>
      <c r="K155" s="15"/>
      <c r="L155" s="50">
        <f>L25+L29+L33+L50+L54+L60+L70+L110+L114+L118+L136+L74+L82+L150+L122+L78+L100+L105+L140+L154</f>
        <v>12251.279999999999</v>
      </c>
      <c r="M155" s="95" t="e">
        <f>M21+M25+M29+M33+M37+M50+M54+M60+M70+M87+M91+#REF!+M114+M118+M128+M132+M82+M150+M95+M122</f>
        <v>#REF!</v>
      </c>
      <c r="N155" s="95">
        <f>N50+N60+N110+N114+N128+N82+N150+N65+N100</f>
        <v>750</v>
      </c>
      <c r="O155" s="440">
        <f>O21+O25+O29+O33+O37+O41+O45+O50+O54+O60+O65+O70+O74+O78+O82+O87+O91+O95+O100+O105+O110+O114+O118+O122+O128+O132+O136+O140+O144+O150+O154</f>
        <v>145393.78000000003</v>
      </c>
      <c r="P155" s="298">
        <f>O155*2</f>
        <v>290787.56000000006</v>
      </c>
    </row>
    <row r="156" spans="1:16" ht="15" customHeight="1" x14ac:dyDescent="0.25">
      <c r="A156"/>
      <c r="B156" s="442"/>
      <c r="C156" s="449" t="s">
        <v>114</v>
      </c>
      <c r="D156" s="200"/>
      <c r="E156" s="22"/>
      <c r="F156" s="15"/>
      <c r="G156" s="24"/>
      <c r="H156" s="15"/>
      <c r="I156" s="15"/>
      <c r="J156" s="15"/>
      <c r="K156" s="15"/>
      <c r="L156" s="15"/>
      <c r="M156" s="200"/>
      <c r="N156" s="200"/>
      <c r="O156" s="440"/>
      <c r="P156" s="277"/>
    </row>
    <row r="157" spans="1:16" ht="15" customHeight="1" x14ac:dyDescent="0.25">
      <c r="A157"/>
      <c r="B157" s="442"/>
      <c r="C157" s="449" t="s">
        <v>113</v>
      </c>
      <c r="D157" s="19"/>
      <c r="E157" s="13">
        <v>20.5</v>
      </c>
      <c r="F157" s="49">
        <f>F20+F24+F28+F32+F36+F40+F44+F49+F53+F57+F63+F69+F77+F81+F86+F90+F94+F98+F103+F104+F109+F113+F117+F121+F126+F131+F135+F139+F143+F148+F153+F73</f>
        <v>193600</v>
      </c>
      <c r="G157" s="17"/>
      <c r="H157" s="49">
        <f>H155</f>
        <v>151.25</v>
      </c>
      <c r="I157" s="12"/>
      <c r="J157" s="49">
        <f>J155</f>
        <v>1663.75</v>
      </c>
      <c r="K157" s="12"/>
      <c r="L157" s="49">
        <f>L155</f>
        <v>12251.279999999999</v>
      </c>
      <c r="M157" s="113">
        <f>M20+M69+M90+M117+M126+M94</f>
        <v>557.5</v>
      </c>
      <c r="N157" s="113"/>
      <c r="O157" s="98">
        <f>O20+O24+O28+O32+O36+O40+O44+O49+O53+O57+O63+O69+O73+O77+O81+O86+O90+O94+O98+O103+O104+O109+O113+O117+O121+O126+O131+O135+O139+O143+O148+O153</f>
        <v>138393.78000000003</v>
      </c>
      <c r="P157" s="277">
        <f t="shared" ref="P157:P158" si="0">O157*2</f>
        <v>276787.56000000006</v>
      </c>
    </row>
    <row r="158" spans="1:16" ht="15" customHeight="1" thickBot="1" x14ac:dyDescent="0.3">
      <c r="A158"/>
      <c r="B158" s="456"/>
      <c r="C158" s="457" t="s">
        <v>42</v>
      </c>
      <c r="D158" s="390"/>
      <c r="E158" s="390">
        <v>1.25</v>
      </c>
      <c r="F158" s="96">
        <f>F59+F64+F99+F127</f>
        <v>10000</v>
      </c>
      <c r="G158" s="97"/>
      <c r="H158" s="97"/>
      <c r="I158" s="97"/>
      <c r="J158" s="97"/>
      <c r="K158" s="97"/>
      <c r="L158" s="97"/>
      <c r="M158" s="112" t="e">
        <f>#REF!+M59+#REF!+#REF!+M127+#REF!+#REF!</f>
        <v>#REF!</v>
      </c>
      <c r="N158" s="112">
        <f>N155</f>
        <v>750</v>
      </c>
      <c r="O158" s="458">
        <f>O59+O64+O99+O127</f>
        <v>4500</v>
      </c>
      <c r="P158" s="277">
        <f t="shared" si="0"/>
        <v>9000</v>
      </c>
    </row>
    <row r="159" spans="1:16" x14ac:dyDescent="0.25">
      <c r="A159"/>
      <c r="B159"/>
      <c r="C159" s="459"/>
      <c r="D159"/>
      <c r="E159" s="460"/>
      <c r="F159"/>
      <c r="G159"/>
      <c r="H159"/>
      <c r="I159"/>
      <c r="J159"/>
      <c r="K159"/>
      <c r="L159"/>
      <c r="M159"/>
      <c r="N159"/>
      <c r="O159"/>
      <c r="P159"/>
    </row>
    <row r="160" spans="1:16" ht="15.75" x14ac:dyDescent="0.25">
      <c r="A160"/>
      <c r="B160"/>
      <c r="C160" s="8"/>
      <c r="D160" s="420" t="s">
        <v>21</v>
      </c>
      <c r="E160" s="461"/>
      <c r="F160" s="419"/>
      <c r="G160" s="544" t="s">
        <v>115</v>
      </c>
      <c r="H160" s="544"/>
      <c r="I160" s="544"/>
      <c r="J160" s="544"/>
      <c r="K160" s="544"/>
      <c r="L160" s="544"/>
      <c r="M160" s="544"/>
      <c r="N160" s="544"/>
      <c r="O160" s="544"/>
      <c r="P160"/>
    </row>
    <row r="161" spans="1:16" ht="15.75" x14ac:dyDescent="0.25">
      <c r="A161"/>
      <c r="B161"/>
      <c r="C161" s="8"/>
      <c r="D161" s="420" t="s">
        <v>44</v>
      </c>
      <c r="E161" s="461"/>
      <c r="F161" s="420"/>
      <c r="G161" s="543" t="s">
        <v>116</v>
      </c>
      <c r="H161" s="543"/>
      <c r="I161" s="543"/>
      <c r="J161" s="543"/>
      <c r="K161" s="543"/>
      <c r="L161" s="543"/>
      <c r="M161" s="543"/>
      <c r="N161" s="543"/>
      <c r="O161" s="603"/>
      <c r="P161"/>
    </row>
    <row r="162" spans="1:16" x14ac:dyDescent="0.25">
      <c r="C162" s="394"/>
      <c r="G162" s="396"/>
      <c r="H162" s="396"/>
      <c r="I162" s="396"/>
      <c r="J162" s="396"/>
      <c r="K162" s="396"/>
    </row>
    <row r="163" spans="1:16" x14ac:dyDescent="0.25">
      <c r="C163" s="394"/>
    </row>
    <row r="164" spans="1:16" x14ac:dyDescent="0.25">
      <c r="C164" s="394"/>
    </row>
    <row r="165" spans="1:16" x14ac:dyDescent="0.25">
      <c r="C165" s="394"/>
    </row>
    <row r="166" spans="1:16" x14ac:dyDescent="0.25">
      <c r="C166" s="394"/>
    </row>
    <row r="167" spans="1:16" x14ac:dyDescent="0.25">
      <c r="C167" s="394"/>
    </row>
    <row r="168" spans="1:16" x14ac:dyDescent="0.25">
      <c r="C168" s="394"/>
    </row>
    <row r="169" spans="1:16" x14ac:dyDescent="0.25">
      <c r="C169" s="394"/>
    </row>
    <row r="170" spans="1:16" x14ac:dyDescent="0.25">
      <c r="C170" s="394"/>
    </row>
    <row r="171" spans="1:16" x14ac:dyDescent="0.25">
      <c r="C171" s="394"/>
    </row>
    <row r="172" spans="1:16" x14ac:dyDescent="0.25">
      <c r="C172" s="394"/>
    </row>
    <row r="173" spans="1:16" x14ac:dyDescent="0.25">
      <c r="C173" s="394"/>
    </row>
    <row r="174" spans="1:16" x14ac:dyDescent="0.25">
      <c r="C174" s="394"/>
    </row>
    <row r="175" spans="1:16" x14ac:dyDescent="0.25">
      <c r="C175" s="394"/>
    </row>
    <row r="176" spans="1:16" x14ac:dyDescent="0.25">
      <c r="C176" s="394"/>
    </row>
    <row r="177" spans="3:3" x14ac:dyDescent="0.25">
      <c r="C177" s="394"/>
    </row>
    <row r="178" spans="3:3" x14ac:dyDescent="0.25">
      <c r="C178" s="394"/>
    </row>
    <row r="179" spans="3:3" x14ac:dyDescent="0.25">
      <c r="C179" s="394"/>
    </row>
    <row r="180" spans="3:3" x14ac:dyDescent="0.25">
      <c r="C180" s="394"/>
    </row>
    <row r="181" spans="3:3" x14ac:dyDescent="0.25">
      <c r="C181" s="394"/>
    </row>
    <row r="182" spans="3:3" x14ac:dyDescent="0.25">
      <c r="C182" s="394"/>
    </row>
    <row r="183" spans="3:3" x14ac:dyDescent="0.25">
      <c r="C183" s="394"/>
    </row>
    <row r="184" spans="3:3" x14ac:dyDescent="0.25">
      <c r="C184" s="394"/>
    </row>
    <row r="185" spans="3:3" x14ac:dyDescent="0.25">
      <c r="C185" s="394"/>
    </row>
    <row r="186" spans="3:3" x14ac:dyDescent="0.25">
      <c r="C186" s="394"/>
    </row>
    <row r="187" spans="3:3" x14ac:dyDescent="0.25">
      <c r="C187" s="394"/>
    </row>
    <row r="188" spans="3:3" x14ac:dyDescent="0.25">
      <c r="C188" s="394"/>
    </row>
    <row r="189" spans="3:3" x14ac:dyDescent="0.25">
      <c r="C189" s="394"/>
    </row>
    <row r="190" spans="3:3" x14ac:dyDescent="0.25">
      <c r="C190" s="394"/>
    </row>
    <row r="191" spans="3:3" x14ac:dyDescent="0.25">
      <c r="C191" s="394"/>
    </row>
    <row r="192" spans="3:3" x14ac:dyDescent="0.25">
      <c r="C192" s="394"/>
    </row>
    <row r="193" spans="3:3" x14ac:dyDescent="0.25">
      <c r="C193" s="394"/>
    </row>
    <row r="194" spans="3:3" x14ac:dyDescent="0.25">
      <c r="C194" s="394"/>
    </row>
    <row r="195" spans="3:3" x14ac:dyDescent="0.25">
      <c r="C195" s="394"/>
    </row>
    <row r="196" spans="3:3" x14ac:dyDescent="0.25">
      <c r="C196" s="394"/>
    </row>
    <row r="197" spans="3:3" x14ac:dyDescent="0.25">
      <c r="C197" s="394"/>
    </row>
    <row r="198" spans="3:3" x14ac:dyDescent="0.25">
      <c r="C198" s="394"/>
    </row>
    <row r="199" spans="3:3" x14ac:dyDescent="0.25">
      <c r="C199" s="394"/>
    </row>
    <row r="200" spans="3:3" x14ac:dyDescent="0.25">
      <c r="C200" s="394"/>
    </row>
    <row r="201" spans="3:3" x14ac:dyDescent="0.25">
      <c r="C201" s="394"/>
    </row>
    <row r="202" spans="3:3" x14ac:dyDescent="0.25">
      <c r="C202" s="394"/>
    </row>
    <row r="203" spans="3:3" x14ac:dyDescent="0.25">
      <c r="C203" s="394"/>
    </row>
    <row r="204" spans="3:3" x14ac:dyDescent="0.25">
      <c r="C204" s="394"/>
    </row>
    <row r="205" spans="3:3" x14ac:dyDescent="0.25">
      <c r="C205" s="394"/>
    </row>
    <row r="206" spans="3:3" x14ac:dyDescent="0.25">
      <c r="C206" s="394"/>
    </row>
    <row r="207" spans="3:3" x14ac:dyDescent="0.25">
      <c r="C207" s="394"/>
    </row>
    <row r="208" spans="3:3" x14ac:dyDescent="0.25">
      <c r="C208" s="394"/>
    </row>
    <row r="209" spans="3:3" x14ac:dyDescent="0.25">
      <c r="C209" s="394"/>
    </row>
    <row r="210" spans="3:3" x14ac:dyDescent="0.25">
      <c r="C210" s="394"/>
    </row>
    <row r="211" spans="3:3" x14ac:dyDescent="0.25">
      <c r="C211" s="394"/>
    </row>
    <row r="212" spans="3:3" x14ac:dyDescent="0.25">
      <c r="C212" s="394"/>
    </row>
    <row r="213" spans="3:3" x14ac:dyDescent="0.25">
      <c r="C213" s="394"/>
    </row>
    <row r="214" spans="3:3" x14ac:dyDescent="0.25">
      <c r="C214" s="394"/>
    </row>
    <row r="215" spans="3:3" x14ac:dyDescent="0.25">
      <c r="C215" s="394"/>
    </row>
    <row r="216" spans="3:3" x14ac:dyDescent="0.25">
      <c r="C216" s="394"/>
    </row>
    <row r="217" spans="3:3" x14ac:dyDescent="0.25">
      <c r="C217" s="394"/>
    </row>
    <row r="218" spans="3:3" x14ac:dyDescent="0.25">
      <c r="C218" s="394"/>
    </row>
    <row r="219" spans="3:3" x14ac:dyDescent="0.25">
      <c r="C219" s="394"/>
    </row>
    <row r="220" spans="3:3" x14ac:dyDescent="0.25">
      <c r="C220" s="394"/>
    </row>
    <row r="221" spans="3:3" x14ac:dyDescent="0.25">
      <c r="C221" s="394"/>
    </row>
    <row r="222" spans="3:3" x14ac:dyDescent="0.25">
      <c r="C222" s="394"/>
    </row>
    <row r="223" spans="3:3" x14ac:dyDescent="0.25">
      <c r="C223" s="394"/>
    </row>
    <row r="224" spans="3:3" x14ac:dyDescent="0.25">
      <c r="C224" s="394"/>
    </row>
    <row r="225" spans="3:3" x14ac:dyDescent="0.25">
      <c r="C225" s="394"/>
    </row>
    <row r="226" spans="3:3" x14ac:dyDescent="0.25">
      <c r="C226" s="394"/>
    </row>
    <row r="227" spans="3:3" x14ac:dyDescent="0.25">
      <c r="C227" s="394"/>
    </row>
    <row r="228" spans="3:3" x14ac:dyDescent="0.25">
      <c r="C228" s="394"/>
    </row>
    <row r="229" spans="3:3" x14ac:dyDescent="0.25">
      <c r="C229" s="394"/>
    </row>
    <row r="230" spans="3:3" x14ac:dyDescent="0.25">
      <c r="C230" s="394"/>
    </row>
    <row r="231" spans="3:3" x14ac:dyDescent="0.25">
      <c r="C231" s="394"/>
    </row>
    <row r="232" spans="3:3" x14ac:dyDescent="0.25">
      <c r="C232" s="394"/>
    </row>
    <row r="233" spans="3:3" x14ac:dyDescent="0.25">
      <c r="C233" s="394"/>
    </row>
    <row r="234" spans="3:3" x14ac:dyDescent="0.25">
      <c r="C234" s="394"/>
    </row>
    <row r="235" spans="3:3" x14ac:dyDescent="0.25">
      <c r="C235" s="394"/>
    </row>
    <row r="236" spans="3:3" x14ac:dyDescent="0.25">
      <c r="C236" s="394"/>
    </row>
    <row r="237" spans="3:3" x14ac:dyDescent="0.25">
      <c r="C237" s="394"/>
    </row>
    <row r="238" spans="3:3" x14ac:dyDescent="0.25">
      <c r="C238" s="394"/>
    </row>
    <row r="239" spans="3:3" x14ac:dyDescent="0.25">
      <c r="C239" s="394"/>
    </row>
    <row r="240" spans="3:3" x14ac:dyDescent="0.25">
      <c r="C240" s="394"/>
    </row>
    <row r="241" spans="3:3" x14ac:dyDescent="0.25">
      <c r="C241" s="394"/>
    </row>
    <row r="242" spans="3:3" x14ac:dyDescent="0.25">
      <c r="C242" s="394"/>
    </row>
    <row r="243" spans="3:3" x14ac:dyDescent="0.25">
      <c r="C243" s="394"/>
    </row>
    <row r="244" spans="3:3" x14ac:dyDescent="0.25">
      <c r="C244" s="394"/>
    </row>
    <row r="245" spans="3:3" x14ac:dyDescent="0.25">
      <c r="C245" s="394"/>
    </row>
    <row r="246" spans="3:3" x14ac:dyDescent="0.25">
      <c r="C246" s="394"/>
    </row>
    <row r="247" spans="3:3" x14ac:dyDescent="0.25">
      <c r="C247" s="394"/>
    </row>
    <row r="248" spans="3:3" x14ac:dyDescent="0.25">
      <c r="C248" s="394"/>
    </row>
    <row r="249" spans="3:3" x14ac:dyDescent="0.25">
      <c r="C249" s="394"/>
    </row>
    <row r="250" spans="3:3" x14ac:dyDescent="0.25">
      <c r="C250" s="394"/>
    </row>
    <row r="251" spans="3:3" x14ac:dyDescent="0.25">
      <c r="C251" s="394"/>
    </row>
    <row r="252" spans="3:3" x14ac:dyDescent="0.25">
      <c r="C252" s="394"/>
    </row>
    <row r="253" spans="3:3" x14ac:dyDescent="0.25">
      <c r="C253" s="394"/>
    </row>
    <row r="254" spans="3:3" x14ac:dyDescent="0.25">
      <c r="C254" s="394"/>
    </row>
    <row r="255" spans="3:3" x14ac:dyDescent="0.25">
      <c r="C255" s="394"/>
    </row>
    <row r="256" spans="3:3" x14ac:dyDescent="0.25">
      <c r="C256" s="394"/>
    </row>
    <row r="257" spans="3:3" x14ac:dyDescent="0.25">
      <c r="C257" s="394"/>
    </row>
    <row r="258" spans="3:3" x14ac:dyDescent="0.25">
      <c r="C258" s="394"/>
    </row>
    <row r="259" spans="3:3" x14ac:dyDescent="0.25">
      <c r="C259" s="394"/>
    </row>
    <row r="260" spans="3:3" x14ac:dyDescent="0.25">
      <c r="C260" s="394"/>
    </row>
    <row r="261" spans="3:3" x14ac:dyDescent="0.25">
      <c r="C261" s="394"/>
    </row>
    <row r="262" spans="3:3" x14ac:dyDescent="0.25">
      <c r="C262" s="394"/>
    </row>
    <row r="263" spans="3:3" x14ac:dyDescent="0.25">
      <c r="C263" s="394"/>
    </row>
    <row r="264" spans="3:3" x14ac:dyDescent="0.25">
      <c r="C264" s="394"/>
    </row>
    <row r="265" spans="3:3" x14ac:dyDescent="0.25">
      <c r="C265" s="394"/>
    </row>
    <row r="266" spans="3:3" x14ac:dyDescent="0.25">
      <c r="C266" s="394"/>
    </row>
    <row r="267" spans="3:3" x14ac:dyDescent="0.25">
      <c r="C267" s="394"/>
    </row>
    <row r="268" spans="3:3" x14ac:dyDescent="0.25">
      <c r="C268" s="394"/>
    </row>
    <row r="269" spans="3:3" x14ac:dyDescent="0.25">
      <c r="C269" s="394"/>
    </row>
    <row r="270" spans="3:3" x14ac:dyDescent="0.25">
      <c r="C270" s="394"/>
    </row>
    <row r="271" spans="3:3" x14ac:dyDescent="0.25">
      <c r="C271" s="394"/>
    </row>
    <row r="272" spans="3:3" x14ac:dyDescent="0.25">
      <c r="C272" s="394"/>
    </row>
    <row r="273" spans="3:3" x14ac:dyDescent="0.25">
      <c r="C273" s="394"/>
    </row>
    <row r="274" spans="3:3" x14ac:dyDescent="0.25">
      <c r="C274" s="394"/>
    </row>
    <row r="275" spans="3:3" x14ac:dyDescent="0.25">
      <c r="C275" s="394"/>
    </row>
    <row r="276" spans="3:3" x14ac:dyDescent="0.25">
      <c r="C276" s="394"/>
    </row>
    <row r="277" spans="3:3" x14ac:dyDescent="0.25">
      <c r="C277" s="394"/>
    </row>
    <row r="278" spans="3:3" x14ac:dyDescent="0.25">
      <c r="C278" s="394"/>
    </row>
    <row r="279" spans="3:3" x14ac:dyDescent="0.25">
      <c r="C279" s="394"/>
    </row>
    <row r="280" spans="3:3" x14ac:dyDescent="0.25">
      <c r="C280" s="394"/>
    </row>
    <row r="281" spans="3:3" x14ac:dyDescent="0.25">
      <c r="C281" s="394"/>
    </row>
    <row r="282" spans="3:3" x14ac:dyDescent="0.25">
      <c r="C282" s="394"/>
    </row>
    <row r="283" spans="3:3" x14ac:dyDescent="0.25">
      <c r="C283" s="394"/>
    </row>
    <row r="284" spans="3:3" x14ac:dyDescent="0.25">
      <c r="C284" s="394"/>
    </row>
    <row r="285" spans="3:3" x14ac:dyDescent="0.25">
      <c r="C285" s="394"/>
    </row>
    <row r="286" spans="3:3" x14ac:dyDescent="0.25">
      <c r="C286" s="394"/>
    </row>
    <row r="287" spans="3:3" x14ac:dyDescent="0.25">
      <c r="C287" s="394"/>
    </row>
    <row r="288" spans="3:3" x14ac:dyDescent="0.25">
      <c r="C288" s="394"/>
    </row>
    <row r="289" spans="3:3" x14ac:dyDescent="0.25">
      <c r="C289" s="394"/>
    </row>
    <row r="290" spans="3:3" x14ac:dyDescent="0.25">
      <c r="C290" s="394"/>
    </row>
    <row r="291" spans="3:3" x14ac:dyDescent="0.25">
      <c r="C291" s="394"/>
    </row>
    <row r="292" spans="3:3" x14ac:dyDescent="0.25">
      <c r="C292" s="394"/>
    </row>
    <row r="293" spans="3:3" x14ac:dyDescent="0.25">
      <c r="C293" s="394"/>
    </row>
    <row r="294" spans="3:3" x14ac:dyDescent="0.25">
      <c r="C294" s="394"/>
    </row>
    <row r="295" spans="3:3" x14ac:dyDescent="0.25">
      <c r="C295" s="394"/>
    </row>
    <row r="296" spans="3:3" x14ac:dyDescent="0.25">
      <c r="C296" s="394"/>
    </row>
    <row r="297" spans="3:3" x14ac:dyDescent="0.25">
      <c r="C297" s="394"/>
    </row>
    <row r="298" spans="3:3" x14ac:dyDescent="0.25">
      <c r="C298" s="394"/>
    </row>
    <row r="299" spans="3:3" x14ac:dyDescent="0.25">
      <c r="C299" s="394"/>
    </row>
    <row r="300" spans="3:3" x14ac:dyDescent="0.25">
      <c r="C300" s="394"/>
    </row>
    <row r="301" spans="3:3" x14ac:dyDescent="0.25">
      <c r="C301" s="394"/>
    </row>
    <row r="302" spans="3:3" x14ac:dyDescent="0.25">
      <c r="C302" s="394"/>
    </row>
    <row r="303" spans="3:3" x14ac:dyDescent="0.25">
      <c r="C303" s="394"/>
    </row>
    <row r="304" spans="3:3" x14ac:dyDescent="0.25">
      <c r="C304" s="394"/>
    </row>
    <row r="305" spans="3:3" x14ac:dyDescent="0.25">
      <c r="C305" s="394"/>
    </row>
    <row r="306" spans="3:3" x14ac:dyDescent="0.25">
      <c r="C306" s="394"/>
    </row>
    <row r="307" spans="3:3" x14ac:dyDescent="0.25">
      <c r="C307" s="394"/>
    </row>
    <row r="308" spans="3:3" x14ac:dyDescent="0.25">
      <c r="C308" s="394"/>
    </row>
    <row r="309" spans="3:3" x14ac:dyDescent="0.25">
      <c r="C309" s="394"/>
    </row>
    <row r="310" spans="3:3" x14ac:dyDescent="0.25">
      <c r="C310" s="394"/>
    </row>
    <row r="311" spans="3:3" x14ac:dyDescent="0.25">
      <c r="C311" s="394"/>
    </row>
    <row r="312" spans="3:3" x14ac:dyDescent="0.25">
      <c r="C312" s="394"/>
    </row>
    <row r="313" spans="3:3" x14ac:dyDescent="0.25">
      <c r="C313" s="394"/>
    </row>
    <row r="314" spans="3:3" x14ac:dyDescent="0.25">
      <c r="C314" s="394"/>
    </row>
    <row r="315" spans="3:3" x14ac:dyDescent="0.25">
      <c r="C315" s="394"/>
    </row>
    <row r="316" spans="3:3" x14ac:dyDescent="0.25">
      <c r="C316" s="394"/>
    </row>
    <row r="317" spans="3:3" x14ac:dyDescent="0.25">
      <c r="C317" s="394"/>
    </row>
    <row r="318" spans="3:3" x14ac:dyDescent="0.25">
      <c r="C318" s="394"/>
    </row>
    <row r="319" spans="3:3" x14ac:dyDescent="0.25">
      <c r="C319" s="394"/>
    </row>
    <row r="320" spans="3:3" x14ac:dyDescent="0.25">
      <c r="C320" s="394"/>
    </row>
    <row r="321" spans="3:3" x14ac:dyDescent="0.25">
      <c r="C321" s="394"/>
    </row>
    <row r="322" spans="3:3" x14ac:dyDescent="0.25">
      <c r="C322" s="394"/>
    </row>
    <row r="323" spans="3:3" x14ac:dyDescent="0.25">
      <c r="C323" s="394"/>
    </row>
    <row r="324" spans="3:3" x14ac:dyDescent="0.25">
      <c r="C324" s="394"/>
    </row>
    <row r="325" spans="3:3" x14ac:dyDescent="0.25">
      <c r="C325" s="394"/>
    </row>
    <row r="326" spans="3:3" x14ac:dyDescent="0.25">
      <c r="C326" s="394"/>
    </row>
    <row r="327" spans="3:3" x14ac:dyDescent="0.25">
      <c r="C327" s="394"/>
    </row>
    <row r="328" spans="3:3" x14ac:dyDescent="0.25">
      <c r="C328" s="394"/>
    </row>
    <row r="329" spans="3:3" x14ac:dyDescent="0.25">
      <c r="C329" s="394"/>
    </row>
    <row r="330" spans="3:3" x14ac:dyDescent="0.25">
      <c r="C330" s="394"/>
    </row>
    <row r="331" spans="3:3" x14ac:dyDescent="0.25">
      <c r="C331" s="394"/>
    </row>
    <row r="332" spans="3:3" x14ac:dyDescent="0.25">
      <c r="C332" s="394"/>
    </row>
    <row r="333" spans="3:3" x14ac:dyDescent="0.25">
      <c r="C333" s="394"/>
    </row>
    <row r="334" spans="3:3" x14ac:dyDescent="0.25">
      <c r="C334" s="394"/>
    </row>
    <row r="335" spans="3:3" x14ac:dyDescent="0.25">
      <c r="C335" s="394"/>
    </row>
    <row r="336" spans="3:3" x14ac:dyDescent="0.25">
      <c r="C336" s="394"/>
    </row>
    <row r="337" spans="3:3" x14ac:dyDescent="0.25">
      <c r="C337" s="394"/>
    </row>
    <row r="338" spans="3:3" x14ac:dyDescent="0.25">
      <c r="C338" s="394"/>
    </row>
    <row r="339" spans="3:3" x14ac:dyDescent="0.25">
      <c r="C339" s="394"/>
    </row>
    <row r="340" spans="3:3" x14ac:dyDescent="0.25">
      <c r="C340" s="394"/>
    </row>
    <row r="341" spans="3:3" x14ac:dyDescent="0.25">
      <c r="C341" s="394"/>
    </row>
    <row r="342" spans="3:3" x14ac:dyDescent="0.25">
      <c r="C342" s="394"/>
    </row>
    <row r="343" spans="3:3" x14ac:dyDescent="0.25">
      <c r="C343" s="394"/>
    </row>
    <row r="344" spans="3:3" x14ac:dyDescent="0.25">
      <c r="C344" s="394"/>
    </row>
    <row r="345" spans="3:3" x14ac:dyDescent="0.25">
      <c r="C345" s="394"/>
    </row>
    <row r="346" spans="3:3" x14ac:dyDescent="0.25">
      <c r="C346" s="394"/>
    </row>
    <row r="347" spans="3:3" x14ac:dyDescent="0.25">
      <c r="C347" s="394"/>
    </row>
    <row r="348" spans="3:3" x14ac:dyDescent="0.25">
      <c r="C348" s="394"/>
    </row>
    <row r="349" spans="3:3" x14ac:dyDescent="0.25">
      <c r="C349" s="394"/>
    </row>
    <row r="350" spans="3:3" x14ac:dyDescent="0.25">
      <c r="C350" s="394"/>
    </row>
    <row r="351" spans="3:3" x14ac:dyDescent="0.25">
      <c r="C351" s="394"/>
    </row>
    <row r="352" spans="3:3" x14ac:dyDescent="0.25">
      <c r="C352" s="394"/>
    </row>
    <row r="353" spans="3:3" x14ac:dyDescent="0.25">
      <c r="C353" s="394"/>
    </row>
    <row r="354" spans="3:3" x14ac:dyDescent="0.25">
      <c r="C354" s="394"/>
    </row>
    <row r="355" spans="3:3" x14ac:dyDescent="0.25">
      <c r="C355" s="394"/>
    </row>
    <row r="356" spans="3:3" x14ac:dyDescent="0.25">
      <c r="C356" s="394"/>
    </row>
    <row r="357" spans="3:3" x14ac:dyDescent="0.25">
      <c r="C357" s="394"/>
    </row>
    <row r="358" spans="3:3" x14ac:dyDescent="0.25">
      <c r="C358" s="394"/>
    </row>
    <row r="359" spans="3:3" x14ac:dyDescent="0.25">
      <c r="C359" s="394"/>
    </row>
    <row r="360" spans="3:3" x14ac:dyDescent="0.25">
      <c r="C360" s="394"/>
    </row>
    <row r="361" spans="3:3" x14ac:dyDescent="0.25">
      <c r="C361" s="394"/>
    </row>
    <row r="362" spans="3:3" x14ac:dyDescent="0.25">
      <c r="C362" s="394"/>
    </row>
    <row r="363" spans="3:3" x14ac:dyDescent="0.25">
      <c r="C363" s="394"/>
    </row>
    <row r="364" spans="3:3" x14ac:dyDescent="0.25">
      <c r="C364" s="394"/>
    </row>
    <row r="365" spans="3:3" x14ac:dyDescent="0.25">
      <c r="C365" s="394"/>
    </row>
    <row r="366" spans="3:3" x14ac:dyDescent="0.25">
      <c r="C366" s="394"/>
    </row>
    <row r="367" spans="3:3" x14ac:dyDescent="0.25">
      <c r="C367" s="394"/>
    </row>
    <row r="368" spans="3:3" x14ac:dyDescent="0.25">
      <c r="C368" s="394"/>
    </row>
    <row r="369" spans="3:3" x14ac:dyDescent="0.25">
      <c r="C369" s="394"/>
    </row>
    <row r="370" spans="3:3" x14ac:dyDescent="0.25">
      <c r="C370" s="394"/>
    </row>
    <row r="371" spans="3:3" x14ac:dyDescent="0.25">
      <c r="C371" s="394"/>
    </row>
    <row r="372" spans="3:3" x14ac:dyDescent="0.25">
      <c r="C372" s="394"/>
    </row>
    <row r="373" spans="3:3" x14ac:dyDescent="0.25">
      <c r="C373" s="394"/>
    </row>
    <row r="374" spans="3:3" x14ac:dyDescent="0.25">
      <c r="C374" s="394"/>
    </row>
    <row r="375" spans="3:3" x14ac:dyDescent="0.25">
      <c r="C375" s="394"/>
    </row>
    <row r="376" spans="3:3" x14ac:dyDescent="0.25">
      <c r="C376" s="394"/>
    </row>
    <row r="377" spans="3:3" x14ac:dyDescent="0.25">
      <c r="C377" s="394"/>
    </row>
    <row r="378" spans="3:3" x14ac:dyDescent="0.25">
      <c r="C378" s="394"/>
    </row>
    <row r="379" spans="3:3" x14ac:dyDescent="0.25">
      <c r="C379" s="394"/>
    </row>
    <row r="380" spans="3:3" x14ac:dyDescent="0.25">
      <c r="C380" s="394"/>
    </row>
    <row r="381" spans="3:3" x14ac:dyDescent="0.25">
      <c r="C381" s="394"/>
    </row>
    <row r="382" spans="3:3" x14ac:dyDescent="0.25">
      <c r="C382" s="394"/>
    </row>
    <row r="383" spans="3:3" x14ac:dyDescent="0.25">
      <c r="C383" s="394"/>
    </row>
    <row r="384" spans="3:3" x14ac:dyDescent="0.25">
      <c r="C384" s="394"/>
    </row>
    <row r="385" spans="3:3" x14ac:dyDescent="0.25">
      <c r="C385" s="394"/>
    </row>
    <row r="386" spans="3:3" x14ac:dyDescent="0.25">
      <c r="C386" s="394"/>
    </row>
    <row r="387" spans="3:3" x14ac:dyDescent="0.25">
      <c r="C387" s="394"/>
    </row>
    <row r="388" spans="3:3" x14ac:dyDescent="0.25">
      <c r="C388" s="394"/>
    </row>
    <row r="389" spans="3:3" x14ac:dyDescent="0.25">
      <c r="C389" s="394"/>
    </row>
    <row r="390" spans="3:3" x14ac:dyDescent="0.25">
      <c r="C390" s="394"/>
    </row>
    <row r="391" spans="3:3" x14ac:dyDescent="0.25">
      <c r="C391" s="394"/>
    </row>
    <row r="392" spans="3:3" x14ac:dyDescent="0.25">
      <c r="C392" s="394"/>
    </row>
    <row r="393" spans="3:3" x14ac:dyDescent="0.25">
      <c r="C393" s="394"/>
    </row>
    <row r="394" spans="3:3" x14ac:dyDescent="0.25">
      <c r="C394" s="394"/>
    </row>
    <row r="395" spans="3:3" x14ac:dyDescent="0.25">
      <c r="C395" s="394"/>
    </row>
    <row r="396" spans="3:3" x14ac:dyDescent="0.25">
      <c r="C396" s="394"/>
    </row>
    <row r="397" spans="3:3" x14ac:dyDescent="0.25">
      <c r="C397" s="394"/>
    </row>
    <row r="398" spans="3:3" x14ac:dyDescent="0.25">
      <c r="C398" s="394"/>
    </row>
    <row r="399" spans="3:3" x14ac:dyDescent="0.25">
      <c r="C399" s="394"/>
    </row>
    <row r="400" spans="3:3" x14ac:dyDescent="0.25">
      <c r="C400" s="394"/>
    </row>
    <row r="401" spans="3:3" x14ac:dyDescent="0.25">
      <c r="C401" s="394"/>
    </row>
    <row r="402" spans="3:3" x14ac:dyDescent="0.25">
      <c r="C402" s="394"/>
    </row>
    <row r="403" spans="3:3" x14ac:dyDescent="0.25">
      <c r="C403" s="394"/>
    </row>
    <row r="404" spans="3:3" x14ac:dyDescent="0.25">
      <c r="C404" s="394"/>
    </row>
    <row r="405" spans="3:3" x14ac:dyDescent="0.25">
      <c r="C405" s="394"/>
    </row>
    <row r="406" spans="3:3" x14ac:dyDescent="0.25">
      <c r="C406" s="394"/>
    </row>
    <row r="407" spans="3:3" x14ac:dyDescent="0.25">
      <c r="C407" s="394"/>
    </row>
    <row r="408" spans="3:3" x14ac:dyDescent="0.25">
      <c r="C408" s="394"/>
    </row>
    <row r="409" spans="3:3" x14ac:dyDescent="0.25">
      <c r="C409" s="394"/>
    </row>
    <row r="410" spans="3:3" x14ac:dyDescent="0.25">
      <c r="C410" s="394"/>
    </row>
    <row r="411" spans="3:3" x14ac:dyDescent="0.25">
      <c r="C411" s="394"/>
    </row>
    <row r="412" spans="3:3" x14ac:dyDescent="0.25">
      <c r="C412" s="394"/>
    </row>
    <row r="413" spans="3:3" x14ac:dyDescent="0.25">
      <c r="C413" s="394"/>
    </row>
    <row r="414" spans="3:3" x14ac:dyDescent="0.25">
      <c r="C414" s="394"/>
    </row>
    <row r="415" spans="3:3" x14ac:dyDescent="0.25">
      <c r="C415" s="394"/>
    </row>
    <row r="416" spans="3:3" x14ac:dyDescent="0.25">
      <c r="C416" s="394"/>
    </row>
    <row r="417" spans="3:3" x14ac:dyDescent="0.25">
      <c r="C417" s="394"/>
    </row>
    <row r="418" spans="3:3" x14ac:dyDescent="0.25">
      <c r="C418" s="394"/>
    </row>
    <row r="419" spans="3:3" x14ac:dyDescent="0.25">
      <c r="C419" s="394"/>
    </row>
    <row r="420" spans="3:3" x14ac:dyDescent="0.25">
      <c r="C420" s="394"/>
    </row>
    <row r="421" spans="3:3" x14ac:dyDescent="0.25">
      <c r="C421" s="394"/>
    </row>
    <row r="422" spans="3:3" x14ac:dyDescent="0.25">
      <c r="C422" s="394"/>
    </row>
    <row r="423" spans="3:3" x14ac:dyDescent="0.25">
      <c r="C423" s="394"/>
    </row>
    <row r="424" spans="3:3" x14ac:dyDescent="0.25">
      <c r="C424" s="394"/>
    </row>
    <row r="425" spans="3:3" x14ac:dyDescent="0.25">
      <c r="C425" s="394"/>
    </row>
    <row r="426" spans="3:3" x14ac:dyDescent="0.25">
      <c r="C426" s="394"/>
    </row>
    <row r="427" spans="3:3" x14ac:dyDescent="0.25">
      <c r="C427" s="394"/>
    </row>
    <row r="428" spans="3:3" x14ac:dyDescent="0.25">
      <c r="C428" s="394"/>
    </row>
    <row r="429" spans="3:3" x14ac:dyDescent="0.25">
      <c r="C429" s="394"/>
    </row>
    <row r="430" spans="3:3" x14ac:dyDescent="0.25">
      <c r="C430" s="394"/>
    </row>
    <row r="431" spans="3:3" x14ac:dyDescent="0.25">
      <c r="C431" s="394"/>
    </row>
    <row r="432" spans="3:3" x14ac:dyDescent="0.25">
      <c r="C432" s="394"/>
    </row>
    <row r="433" spans="3:3" x14ac:dyDescent="0.25">
      <c r="C433" s="394"/>
    </row>
    <row r="434" spans="3:3" x14ac:dyDescent="0.25">
      <c r="C434" s="394"/>
    </row>
    <row r="435" spans="3:3" x14ac:dyDescent="0.25">
      <c r="C435" s="394"/>
    </row>
    <row r="436" spans="3:3" x14ac:dyDescent="0.25">
      <c r="C436" s="394"/>
    </row>
    <row r="437" spans="3:3" x14ac:dyDescent="0.25">
      <c r="C437" s="394"/>
    </row>
    <row r="438" spans="3:3" x14ac:dyDescent="0.25">
      <c r="C438" s="394"/>
    </row>
    <row r="439" spans="3:3" x14ac:dyDescent="0.25">
      <c r="C439" s="394"/>
    </row>
    <row r="440" spans="3:3" x14ac:dyDescent="0.25">
      <c r="C440" s="394"/>
    </row>
    <row r="441" spans="3:3" x14ac:dyDescent="0.25">
      <c r="C441" s="394"/>
    </row>
    <row r="442" spans="3:3" x14ac:dyDescent="0.25">
      <c r="C442" s="394"/>
    </row>
    <row r="443" spans="3:3" x14ac:dyDescent="0.25">
      <c r="C443" s="394"/>
    </row>
    <row r="444" spans="3:3" x14ac:dyDescent="0.25">
      <c r="C444" s="394"/>
    </row>
    <row r="445" spans="3:3" x14ac:dyDescent="0.25">
      <c r="C445" s="394"/>
    </row>
    <row r="446" spans="3:3" x14ac:dyDescent="0.25">
      <c r="C446" s="394"/>
    </row>
    <row r="447" spans="3:3" x14ac:dyDescent="0.25">
      <c r="C447" s="394"/>
    </row>
    <row r="448" spans="3:3" x14ac:dyDescent="0.25">
      <c r="C448" s="394"/>
    </row>
    <row r="449" spans="3:3" x14ac:dyDescent="0.25">
      <c r="C449" s="394"/>
    </row>
    <row r="450" spans="3:3" x14ac:dyDescent="0.25">
      <c r="C450" s="394"/>
    </row>
    <row r="451" spans="3:3" x14ac:dyDescent="0.25">
      <c r="C451" s="394"/>
    </row>
    <row r="452" spans="3:3" x14ac:dyDescent="0.25">
      <c r="C452" s="394"/>
    </row>
    <row r="453" spans="3:3" x14ac:dyDescent="0.25">
      <c r="C453" s="394"/>
    </row>
    <row r="454" spans="3:3" x14ac:dyDescent="0.25">
      <c r="C454" s="394"/>
    </row>
    <row r="455" spans="3:3" x14ac:dyDescent="0.25">
      <c r="C455" s="394"/>
    </row>
    <row r="456" spans="3:3" x14ac:dyDescent="0.25">
      <c r="C456" s="394"/>
    </row>
    <row r="457" spans="3:3" x14ac:dyDescent="0.25">
      <c r="C457" s="394"/>
    </row>
    <row r="458" spans="3:3" x14ac:dyDescent="0.25">
      <c r="C458" s="394"/>
    </row>
    <row r="459" spans="3:3" x14ac:dyDescent="0.25">
      <c r="C459" s="394"/>
    </row>
    <row r="460" spans="3:3" x14ac:dyDescent="0.25">
      <c r="C460" s="394"/>
    </row>
    <row r="461" spans="3:3" x14ac:dyDescent="0.25">
      <c r="C461" s="394"/>
    </row>
    <row r="462" spans="3:3" x14ac:dyDescent="0.25">
      <c r="C462" s="394"/>
    </row>
    <row r="463" spans="3:3" x14ac:dyDescent="0.25">
      <c r="C463" s="394"/>
    </row>
    <row r="464" spans="3:3" x14ac:dyDescent="0.25">
      <c r="C464" s="394"/>
    </row>
    <row r="465" spans="3:3" x14ac:dyDescent="0.25">
      <c r="C465" s="394"/>
    </row>
    <row r="466" spans="3:3" x14ac:dyDescent="0.25">
      <c r="C466" s="394"/>
    </row>
    <row r="467" spans="3:3" x14ac:dyDescent="0.25">
      <c r="C467" s="394"/>
    </row>
    <row r="468" spans="3:3" x14ac:dyDescent="0.25">
      <c r="C468" s="394"/>
    </row>
    <row r="469" spans="3:3" x14ac:dyDescent="0.25">
      <c r="C469" s="394"/>
    </row>
    <row r="470" spans="3:3" x14ac:dyDescent="0.25">
      <c r="C470" s="394"/>
    </row>
    <row r="471" spans="3:3" x14ac:dyDescent="0.25">
      <c r="C471" s="394"/>
    </row>
    <row r="472" spans="3:3" x14ac:dyDescent="0.25">
      <c r="C472" s="394"/>
    </row>
    <row r="473" spans="3:3" x14ac:dyDescent="0.25">
      <c r="C473" s="394"/>
    </row>
    <row r="474" spans="3:3" x14ac:dyDescent="0.25">
      <c r="C474" s="394"/>
    </row>
    <row r="475" spans="3:3" x14ac:dyDescent="0.25">
      <c r="C475" s="394"/>
    </row>
    <row r="476" spans="3:3" x14ac:dyDescent="0.25">
      <c r="C476" s="394"/>
    </row>
    <row r="477" spans="3:3" x14ac:dyDescent="0.25">
      <c r="C477" s="394"/>
    </row>
    <row r="478" spans="3:3" x14ac:dyDescent="0.25">
      <c r="C478" s="394"/>
    </row>
    <row r="479" spans="3:3" x14ac:dyDescent="0.25">
      <c r="C479" s="394"/>
    </row>
    <row r="480" spans="3:3" x14ac:dyDescent="0.25">
      <c r="C480" s="394"/>
    </row>
    <row r="481" spans="3:3" x14ac:dyDescent="0.25">
      <c r="C481" s="394"/>
    </row>
    <row r="482" spans="3:3" x14ac:dyDescent="0.25">
      <c r="C482" s="394"/>
    </row>
    <row r="483" spans="3:3" x14ac:dyDescent="0.25">
      <c r="C483" s="394"/>
    </row>
    <row r="484" spans="3:3" x14ac:dyDescent="0.25">
      <c r="C484" s="394"/>
    </row>
    <row r="485" spans="3:3" x14ac:dyDescent="0.25">
      <c r="C485" s="394"/>
    </row>
    <row r="486" spans="3:3" x14ac:dyDescent="0.25">
      <c r="C486" s="394"/>
    </row>
    <row r="487" spans="3:3" x14ac:dyDescent="0.25">
      <c r="C487" s="394"/>
    </row>
    <row r="488" spans="3:3" x14ac:dyDescent="0.25">
      <c r="C488" s="394"/>
    </row>
    <row r="489" spans="3:3" x14ac:dyDescent="0.25">
      <c r="C489" s="394"/>
    </row>
    <row r="490" spans="3:3" x14ac:dyDescent="0.25">
      <c r="C490" s="394"/>
    </row>
    <row r="491" spans="3:3" x14ac:dyDescent="0.25">
      <c r="C491" s="394"/>
    </row>
    <row r="492" spans="3:3" x14ac:dyDescent="0.25">
      <c r="C492" s="394"/>
    </row>
    <row r="493" spans="3:3" x14ac:dyDescent="0.25">
      <c r="C493" s="394"/>
    </row>
    <row r="494" spans="3:3" x14ac:dyDescent="0.25">
      <c r="C494" s="394"/>
    </row>
    <row r="495" spans="3:3" x14ac:dyDescent="0.25">
      <c r="C495" s="394"/>
    </row>
    <row r="496" spans="3:3" x14ac:dyDescent="0.25">
      <c r="C496" s="394"/>
    </row>
    <row r="497" spans="3:3" x14ac:dyDescent="0.25">
      <c r="C497" s="394"/>
    </row>
    <row r="498" spans="3:3" x14ac:dyDescent="0.25">
      <c r="C498" s="394"/>
    </row>
    <row r="499" spans="3:3" x14ac:dyDescent="0.25">
      <c r="C499" s="394"/>
    </row>
    <row r="500" spans="3:3" x14ac:dyDescent="0.25">
      <c r="C500" s="394"/>
    </row>
    <row r="501" spans="3:3" x14ac:dyDescent="0.25">
      <c r="C501" s="394"/>
    </row>
    <row r="502" spans="3:3" x14ac:dyDescent="0.25">
      <c r="C502" s="394"/>
    </row>
    <row r="503" spans="3:3" x14ac:dyDescent="0.25">
      <c r="C503" s="394"/>
    </row>
    <row r="504" spans="3:3" x14ac:dyDescent="0.25">
      <c r="C504" s="394"/>
    </row>
    <row r="505" spans="3:3" x14ac:dyDescent="0.25">
      <c r="C505" s="394"/>
    </row>
    <row r="506" spans="3:3" x14ac:dyDescent="0.25">
      <c r="C506" s="394"/>
    </row>
    <row r="507" spans="3:3" x14ac:dyDescent="0.25">
      <c r="C507" s="394"/>
    </row>
    <row r="508" spans="3:3" x14ac:dyDescent="0.25">
      <c r="C508" s="394"/>
    </row>
    <row r="509" spans="3:3" x14ac:dyDescent="0.25">
      <c r="C509" s="394"/>
    </row>
    <row r="510" spans="3:3" x14ac:dyDescent="0.25">
      <c r="C510" s="394"/>
    </row>
    <row r="511" spans="3:3" x14ac:dyDescent="0.25">
      <c r="C511" s="394"/>
    </row>
    <row r="512" spans="3:3" x14ac:dyDescent="0.25">
      <c r="C512" s="394"/>
    </row>
    <row r="513" spans="3:3" x14ac:dyDescent="0.25">
      <c r="C513" s="394"/>
    </row>
    <row r="514" spans="3:3" x14ac:dyDescent="0.25">
      <c r="C514" s="394"/>
    </row>
    <row r="515" spans="3:3" x14ac:dyDescent="0.25">
      <c r="C515" s="394"/>
    </row>
    <row r="516" spans="3:3" x14ac:dyDescent="0.25">
      <c r="C516" s="394"/>
    </row>
    <row r="517" spans="3:3" x14ac:dyDescent="0.25">
      <c r="C517" s="394"/>
    </row>
    <row r="518" spans="3:3" x14ac:dyDescent="0.25">
      <c r="C518" s="394"/>
    </row>
    <row r="519" spans="3:3" x14ac:dyDescent="0.25">
      <c r="C519" s="394"/>
    </row>
    <row r="520" spans="3:3" x14ac:dyDescent="0.25">
      <c r="C520" s="394"/>
    </row>
    <row r="521" spans="3:3" x14ac:dyDescent="0.25">
      <c r="C521" s="394"/>
    </row>
    <row r="522" spans="3:3" x14ac:dyDescent="0.25">
      <c r="C522" s="394"/>
    </row>
    <row r="523" spans="3:3" x14ac:dyDescent="0.25">
      <c r="C523" s="394"/>
    </row>
    <row r="524" spans="3:3" x14ac:dyDescent="0.25">
      <c r="C524" s="394"/>
    </row>
    <row r="525" spans="3:3" x14ac:dyDescent="0.25">
      <c r="C525" s="394"/>
    </row>
    <row r="526" spans="3:3" x14ac:dyDescent="0.25">
      <c r="C526" s="394"/>
    </row>
    <row r="527" spans="3:3" x14ac:dyDescent="0.25">
      <c r="C527" s="394"/>
    </row>
    <row r="528" spans="3:3" x14ac:dyDescent="0.25">
      <c r="C528" s="394"/>
    </row>
    <row r="529" spans="3:3" x14ac:dyDescent="0.25">
      <c r="C529" s="394"/>
    </row>
    <row r="530" spans="3:3" x14ac:dyDescent="0.25">
      <c r="C530" s="394"/>
    </row>
    <row r="531" spans="3:3" x14ac:dyDescent="0.25">
      <c r="C531" s="394"/>
    </row>
    <row r="532" spans="3:3" x14ac:dyDescent="0.25">
      <c r="C532" s="394"/>
    </row>
    <row r="533" spans="3:3" x14ac:dyDescent="0.25">
      <c r="C533" s="394"/>
    </row>
    <row r="534" spans="3:3" x14ac:dyDescent="0.25">
      <c r="C534" s="394"/>
    </row>
    <row r="535" spans="3:3" x14ac:dyDescent="0.25">
      <c r="C535" s="394"/>
    </row>
    <row r="536" spans="3:3" x14ac:dyDescent="0.25">
      <c r="C536" s="394"/>
    </row>
    <row r="537" spans="3:3" x14ac:dyDescent="0.25">
      <c r="C537" s="394"/>
    </row>
    <row r="538" spans="3:3" x14ac:dyDescent="0.25">
      <c r="C538" s="394"/>
    </row>
    <row r="539" spans="3:3" x14ac:dyDescent="0.25">
      <c r="C539" s="394"/>
    </row>
    <row r="540" spans="3:3" x14ac:dyDescent="0.25">
      <c r="C540" s="394"/>
    </row>
    <row r="541" spans="3:3" x14ac:dyDescent="0.25">
      <c r="C541" s="394"/>
    </row>
    <row r="542" spans="3:3" x14ac:dyDescent="0.25">
      <c r="C542" s="394"/>
    </row>
    <row r="543" spans="3:3" x14ac:dyDescent="0.25">
      <c r="C543" s="394"/>
    </row>
    <row r="544" spans="3:3" x14ac:dyDescent="0.25">
      <c r="C544" s="394"/>
    </row>
    <row r="545" spans="3:3" x14ac:dyDescent="0.25">
      <c r="C545" s="394"/>
    </row>
    <row r="546" spans="3:3" x14ac:dyDescent="0.25">
      <c r="C546" s="394"/>
    </row>
    <row r="547" spans="3:3" x14ac:dyDescent="0.25">
      <c r="C547" s="394"/>
    </row>
    <row r="548" spans="3:3" x14ac:dyDescent="0.25">
      <c r="C548" s="394"/>
    </row>
    <row r="549" spans="3:3" x14ac:dyDescent="0.25">
      <c r="C549" s="394"/>
    </row>
    <row r="550" spans="3:3" x14ac:dyDescent="0.25">
      <c r="C550" s="394"/>
    </row>
    <row r="551" spans="3:3" x14ac:dyDescent="0.25">
      <c r="C551" s="394"/>
    </row>
    <row r="552" spans="3:3" x14ac:dyDescent="0.25">
      <c r="C552" s="394"/>
    </row>
    <row r="553" spans="3:3" x14ac:dyDescent="0.25">
      <c r="C553" s="394"/>
    </row>
    <row r="554" spans="3:3" x14ac:dyDescent="0.25">
      <c r="C554" s="394"/>
    </row>
    <row r="555" spans="3:3" x14ac:dyDescent="0.25">
      <c r="C555" s="394"/>
    </row>
    <row r="556" spans="3:3" x14ac:dyDescent="0.25">
      <c r="C556" s="394"/>
    </row>
    <row r="557" spans="3:3" x14ac:dyDescent="0.25">
      <c r="C557" s="394"/>
    </row>
    <row r="558" spans="3:3" x14ac:dyDescent="0.25">
      <c r="C558" s="394"/>
    </row>
    <row r="559" spans="3:3" x14ac:dyDescent="0.25">
      <c r="C559" s="394"/>
    </row>
    <row r="560" spans="3:3" x14ac:dyDescent="0.25">
      <c r="C560" s="394"/>
    </row>
    <row r="561" spans="3:3" x14ac:dyDescent="0.25">
      <c r="C561" s="394"/>
    </row>
    <row r="562" spans="3:3" x14ac:dyDescent="0.25">
      <c r="C562" s="394"/>
    </row>
    <row r="563" spans="3:3" x14ac:dyDescent="0.25">
      <c r="C563" s="394"/>
    </row>
    <row r="564" spans="3:3" x14ac:dyDescent="0.25">
      <c r="C564" s="394"/>
    </row>
    <row r="565" spans="3:3" x14ac:dyDescent="0.25">
      <c r="C565" s="394"/>
    </row>
    <row r="566" spans="3:3" x14ac:dyDescent="0.25">
      <c r="C566" s="394"/>
    </row>
    <row r="567" spans="3:3" x14ac:dyDescent="0.25">
      <c r="C567" s="394"/>
    </row>
    <row r="568" spans="3:3" x14ac:dyDescent="0.25">
      <c r="C568" s="394"/>
    </row>
    <row r="569" spans="3:3" x14ac:dyDescent="0.25">
      <c r="C569" s="394"/>
    </row>
    <row r="570" spans="3:3" x14ac:dyDescent="0.25">
      <c r="C570" s="394"/>
    </row>
    <row r="571" spans="3:3" x14ac:dyDescent="0.25">
      <c r="C571" s="394"/>
    </row>
    <row r="572" spans="3:3" x14ac:dyDescent="0.25">
      <c r="C572" s="394"/>
    </row>
    <row r="573" spans="3:3" x14ac:dyDescent="0.25">
      <c r="C573" s="394"/>
    </row>
    <row r="574" spans="3:3" x14ac:dyDescent="0.25">
      <c r="C574" s="394"/>
    </row>
    <row r="575" spans="3:3" x14ac:dyDescent="0.25">
      <c r="C575" s="394"/>
    </row>
    <row r="576" spans="3:3" x14ac:dyDescent="0.25">
      <c r="C576" s="394"/>
    </row>
    <row r="577" spans="3:3" x14ac:dyDescent="0.25">
      <c r="C577" s="394"/>
    </row>
    <row r="578" spans="3:3" x14ac:dyDescent="0.25">
      <c r="C578" s="394"/>
    </row>
    <row r="579" spans="3:3" x14ac:dyDescent="0.25">
      <c r="C579" s="394"/>
    </row>
    <row r="580" spans="3:3" x14ac:dyDescent="0.25">
      <c r="C580" s="394"/>
    </row>
    <row r="581" spans="3:3" x14ac:dyDescent="0.25">
      <c r="C581" s="394"/>
    </row>
    <row r="582" spans="3:3" x14ac:dyDescent="0.25">
      <c r="C582" s="394"/>
    </row>
    <row r="583" spans="3:3" x14ac:dyDescent="0.25">
      <c r="C583" s="394"/>
    </row>
    <row r="584" spans="3:3" x14ac:dyDescent="0.25">
      <c r="C584" s="394"/>
    </row>
    <row r="585" spans="3:3" x14ac:dyDescent="0.25">
      <c r="C585" s="394"/>
    </row>
    <row r="586" spans="3:3" x14ac:dyDescent="0.25">
      <c r="C586" s="394"/>
    </row>
    <row r="587" spans="3:3" x14ac:dyDescent="0.25">
      <c r="C587" s="394"/>
    </row>
    <row r="588" spans="3:3" x14ac:dyDescent="0.25">
      <c r="C588" s="394"/>
    </row>
    <row r="589" spans="3:3" x14ac:dyDescent="0.25">
      <c r="C589" s="394"/>
    </row>
    <row r="590" spans="3:3" x14ac:dyDescent="0.25">
      <c r="C590" s="394"/>
    </row>
    <row r="591" spans="3:3" x14ac:dyDescent="0.25">
      <c r="C591" s="394"/>
    </row>
    <row r="592" spans="3:3" x14ac:dyDescent="0.25">
      <c r="C592" s="394"/>
    </row>
    <row r="593" spans="3:3" x14ac:dyDescent="0.25">
      <c r="C593" s="394"/>
    </row>
    <row r="594" spans="3:3" x14ac:dyDescent="0.25">
      <c r="C594" s="394"/>
    </row>
    <row r="595" spans="3:3" x14ac:dyDescent="0.25">
      <c r="C595" s="394"/>
    </row>
    <row r="596" spans="3:3" x14ac:dyDescent="0.25">
      <c r="C596" s="394"/>
    </row>
    <row r="597" spans="3:3" x14ac:dyDescent="0.25">
      <c r="C597" s="394"/>
    </row>
    <row r="598" spans="3:3" x14ac:dyDescent="0.25">
      <c r="C598" s="394"/>
    </row>
    <row r="599" spans="3:3" x14ac:dyDescent="0.25">
      <c r="C599" s="394"/>
    </row>
    <row r="600" spans="3:3" x14ac:dyDescent="0.25">
      <c r="C600" s="394"/>
    </row>
    <row r="601" spans="3:3" x14ac:dyDescent="0.25">
      <c r="C601" s="394"/>
    </row>
    <row r="602" spans="3:3" x14ac:dyDescent="0.25">
      <c r="C602" s="394"/>
    </row>
    <row r="603" spans="3:3" x14ac:dyDescent="0.25">
      <c r="C603" s="394"/>
    </row>
    <row r="604" spans="3:3" x14ac:dyDescent="0.25">
      <c r="C604" s="394"/>
    </row>
    <row r="605" spans="3:3" x14ac:dyDescent="0.25">
      <c r="C605" s="394"/>
    </row>
    <row r="606" spans="3:3" x14ac:dyDescent="0.25">
      <c r="C606" s="394"/>
    </row>
    <row r="607" spans="3:3" x14ac:dyDescent="0.25">
      <c r="C607" s="394"/>
    </row>
    <row r="608" spans="3:3" x14ac:dyDescent="0.25">
      <c r="C608" s="394"/>
    </row>
    <row r="609" spans="3:3" x14ac:dyDescent="0.25">
      <c r="C609" s="394"/>
    </row>
    <row r="610" spans="3:3" x14ac:dyDescent="0.25">
      <c r="C610" s="394"/>
    </row>
    <row r="611" spans="3:3" x14ac:dyDescent="0.25">
      <c r="C611" s="394"/>
    </row>
    <row r="612" spans="3:3" x14ac:dyDescent="0.25">
      <c r="C612" s="394"/>
    </row>
    <row r="613" spans="3:3" x14ac:dyDescent="0.25">
      <c r="C613" s="394"/>
    </row>
    <row r="614" spans="3:3" x14ac:dyDescent="0.25">
      <c r="C614" s="394"/>
    </row>
    <row r="615" spans="3:3" x14ac:dyDescent="0.25">
      <c r="C615" s="394"/>
    </row>
    <row r="616" spans="3:3" x14ac:dyDescent="0.25">
      <c r="C616" s="394"/>
    </row>
    <row r="617" spans="3:3" x14ac:dyDescent="0.25">
      <c r="C617" s="394"/>
    </row>
    <row r="618" spans="3:3" x14ac:dyDescent="0.25">
      <c r="C618" s="394"/>
    </row>
    <row r="619" spans="3:3" x14ac:dyDescent="0.25">
      <c r="C619" s="394"/>
    </row>
    <row r="620" spans="3:3" x14ac:dyDescent="0.25">
      <c r="C620" s="394"/>
    </row>
    <row r="621" spans="3:3" x14ac:dyDescent="0.25">
      <c r="C621" s="394"/>
    </row>
    <row r="622" spans="3:3" x14ac:dyDescent="0.25">
      <c r="C622" s="394"/>
    </row>
    <row r="623" spans="3:3" x14ac:dyDescent="0.25">
      <c r="C623" s="394"/>
    </row>
    <row r="624" spans="3:3" x14ac:dyDescent="0.25">
      <c r="C624" s="394"/>
    </row>
    <row r="625" spans="3:3" x14ac:dyDescent="0.25">
      <c r="C625" s="394"/>
    </row>
    <row r="626" spans="3:3" x14ac:dyDescent="0.25">
      <c r="C626" s="394"/>
    </row>
    <row r="627" spans="3:3" x14ac:dyDescent="0.25">
      <c r="C627" s="394"/>
    </row>
    <row r="628" spans="3:3" x14ac:dyDescent="0.25">
      <c r="C628" s="394"/>
    </row>
    <row r="629" spans="3:3" x14ac:dyDescent="0.25">
      <c r="C629" s="394"/>
    </row>
    <row r="630" spans="3:3" x14ac:dyDescent="0.25">
      <c r="C630" s="394"/>
    </row>
    <row r="631" spans="3:3" x14ac:dyDescent="0.25">
      <c r="C631" s="394"/>
    </row>
    <row r="632" spans="3:3" x14ac:dyDescent="0.25">
      <c r="C632" s="394"/>
    </row>
    <row r="633" spans="3:3" x14ac:dyDescent="0.25">
      <c r="C633" s="394"/>
    </row>
    <row r="634" spans="3:3" x14ac:dyDescent="0.25">
      <c r="C634" s="394"/>
    </row>
    <row r="635" spans="3:3" x14ac:dyDescent="0.25">
      <c r="C635" s="394"/>
    </row>
    <row r="636" spans="3:3" x14ac:dyDescent="0.25">
      <c r="C636" s="394"/>
    </row>
    <row r="637" spans="3:3" x14ac:dyDescent="0.25">
      <c r="C637" s="394"/>
    </row>
    <row r="638" spans="3:3" x14ac:dyDescent="0.25">
      <c r="C638" s="394"/>
    </row>
    <row r="639" spans="3:3" x14ac:dyDescent="0.25">
      <c r="C639" s="394"/>
    </row>
    <row r="640" spans="3:3" x14ac:dyDescent="0.25">
      <c r="C640" s="394"/>
    </row>
    <row r="641" spans="3:3" x14ac:dyDescent="0.25">
      <c r="C641" s="394"/>
    </row>
    <row r="642" spans="3:3" x14ac:dyDescent="0.25">
      <c r="C642" s="394"/>
    </row>
    <row r="643" spans="3:3" x14ac:dyDescent="0.25">
      <c r="C643" s="394"/>
    </row>
    <row r="644" spans="3:3" x14ac:dyDescent="0.25">
      <c r="C644" s="394"/>
    </row>
    <row r="645" spans="3:3" x14ac:dyDescent="0.25">
      <c r="C645" s="394"/>
    </row>
    <row r="646" spans="3:3" x14ac:dyDescent="0.25">
      <c r="C646" s="394"/>
    </row>
    <row r="647" spans="3:3" x14ac:dyDescent="0.25">
      <c r="C647" s="394"/>
    </row>
    <row r="648" spans="3:3" x14ac:dyDescent="0.25">
      <c r="C648" s="394"/>
    </row>
    <row r="649" spans="3:3" x14ac:dyDescent="0.25">
      <c r="C649" s="394"/>
    </row>
    <row r="650" spans="3:3" x14ac:dyDescent="0.25">
      <c r="C650" s="394"/>
    </row>
    <row r="651" spans="3:3" x14ac:dyDescent="0.25">
      <c r="C651" s="394"/>
    </row>
    <row r="652" spans="3:3" x14ac:dyDescent="0.25">
      <c r="C652" s="394"/>
    </row>
    <row r="653" spans="3:3" x14ac:dyDescent="0.25">
      <c r="C653" s="394"/>
    </row>
    <row r="654" spans="3:3" x14ac:dyDescent="0.25">
      <c r="C654" s="394"/>
    </row>
    <row r="655" spans="3:3" x14ac:dyDescent="0.25">
      <c r="C655" s="394"/>
    </row>
    <row r="656" spans="3:3" x14ac:dyDescent="0.25">
      <c r="C656" s="394"/>
    </row>
    <row r="657" spans="3:3" x14ac:dyDescent="0.25">
      <c r="C657" s="394"/>
    </row>
    <row r="658" spans="3:3" x14ac:dyDescent="0.25">
      <c r="C658" s="394"/>
    </row>
    <row r="659" spans="3:3" x14ac:dyDescent="0.25">
      <c r="C659" s="394"/>
    </row>
    <row r="660" spans="3:3" x14ac:dyDescent="0.25">
      <c r="C660" s="394"/>
    </row>
    <row r="661" spans="3:3" x14ac:dyDescent="0.25">
      <c r="C661" s="394"/>
    </row>
    <row r="662" spans="3:3" x14ac:dyDescent="0.25">
      <c r="C662" s="394"/>
    </row>
    <row r="663" spans="3:3" x14ac:dyDescent="0.25">
      <c r="C663" s="394"/>
    </row>
    <row r="664" spans="3:3" x14ac:dyDescent="0.25">
      <c r="C664" s="394"/>
    </row>
    <row r="665" spans="3:3" x14ac:dyDescent="0.25">
      <c r="C665" s="394"/>
    </row>
    <row r="666" spans="3:3" x14ac:dyDescent="0.25">
      <c r="C666" s="394"/>
    </row>
    <row r="667" spans="3:3" x14ac:dyDescent="0.25">
      <c r="C667" s="394"/>
    </row>
    <row r="668" spans="3:3" x14ac:dyDescent="0.25">
      <c r="C668" s="394"/>
    </row>
    <row r="669" spans="3:3" x14ac:dyDescent="0.25">
      <c r="C669" s="394"/>
    </row>
    <row r="670" spans="3:3" x14ac:dyDescent="0.25">
      <c r="C670" s="394"/>
    </row>
    <row r="671" spans="3:3" x14ac:dyDescent="0.25">
      <c r="C671" s="394"/>
    </row>
    <row r="672" spans="3:3" x14ac:dyDescent="0.25">
      <c r="C672" s="394"/>
    </row>
    <row r="673" spans="3:3" x14ac:dyDescent="0.25">
      <c r="C673" s="394"/>
    </row>
    <row r="674" spans="3:3" x14ac:dyDescent="0.25">
      <c r="C674" s="394"/>
    </row>
    <row r="675" spans="3:3" x14ac:dyDescent="0.25">
      <c r="C675" s="394"/>
    </row>
    <row r="676" spans="3:3" x14ac:dyDescent="0.25">
      <c r="C676" s="394"/>
    </row>
    <row r="677" spans="3:3" x14ac:dyDescent="0.25">
      <c r="C677" s="394"/>
    </row>
    <row r="678" spans="3:3" x14ac:dyDescent="0.25">
      <c r="C678" s="394"/>
    </row>
    <row r="679" spans="3:3" x14ac:dyDescent="0.25">
      <c r="C679" s="394"/>
    </row>
    <row r="680" spans="3:3" x14ac:dyDescent="0.25">
      <c r="C680" s="394"/>
    </row>
    <row r="681" spans="3:3" x14ac:dyDescent="0.25">
      <c r="C681" s="394"/>
    </row>
    <row r="682" spans="3:3" x14ac:dyDescent="0.25">
      <c r="C682" s="394"/>
    </row>
    <row r="683" spans="3:3" x14ac:dyDescent="0.25">
      <c r="C683" s="394"/>
    </row>
    <row r="684" spans="3:3" x14ac:dyDescent="0.25">
      <c r="C684" s="394"/>
    </row>
    <row r="685" spans="3:3" x14ac:dyDescent="0.25">
      <c r="C685" s="394"/>
    </row>
    <row r="686" spans="3:3" x14ac:dyDescent="0.25">
      <c r="C686" s="394"/>
    </row>
    <row r="687" spans="3:3" x14ac:dyDescent="0.25">
      <c r="C687" s="394"/>
    </row>
    <row r="688" spans="3:3" x14ac:dyDescent="0.25">
      <c r="C688" s="394"/>
    </row>
    <row r="689" spans="3:3" x14ac:dyDescent="0.25">
      <c r="C689" s="394"/>
    </row>
    <row r="690" spans="3:3" x14ac:dyDescent="0.25">
      <c r="C690" s="394"/>
    </row>
    <row r="691" spans="3:3" x14ac:dyDescent="0.25">
      <c r="C691" s="394"/>
    </row>
    <row r="692" spans="3:3" x14ac:dyDescent="0.25">
      <c r="C692" s="394"/>
    </row>
    <row r="693" spans="3:3" x14ac:dyDescent="0.25">
      <c r="C693" s="394"/>
    </row>
    <row r="694" spans="3:3" x14ac:dyDescent="0.25">
      <c r="C694" s="394"/>
    </row>
    <row r="695" spans="3:3" x14ac:dyDescent="0.25">
      <c r="C695" s="394"/>
    </row>
    <row r="696" spans="3:3" x14ac:dyDescent="0.25">
      <c r="C696" s="394"/>
    </row>
    <row r="697" spans="3:3" x14ac:dyDescent="0.25">
      <c r="C697" s="394"/>
    </row>
    <row r="698" spans="3:3" x14ac:dyDescent="0.25">
      <c r="C698" s="394"/>
    </row>
    <row r="699" spans="3:3" x14ac:dyDescent="0.25">
      <c r="C699" s="394"/>
    </row>
    <row r="700" spans="3:3" x14ac:dyDescent="0.25">
      <c r="C700" s="394"/>
    </row>
    <row r="701" spans="3:3" x14ac:dyDescent="0.25">
      <c r="C701" s="394"/>
    </row>
    <row r="702" spans="3:3" x14ac:dyDescent="0.25">
      <c r="C702" s="394"/>
    </row>
    <row r="703" spans="3:3" x14ac:dyDescent="0.25">
      <c r="C703" s="394"/>
    </row>
    <row r="704" spans="3:3" x14ac:dyDescent="0.25">
      <c r="C704" s="394"/>
    </row>
    <row r="705" spans="3:3" x14ac:dyDescent="0.25">
      <c r="C705" s="394"/>
    </row>
    <row r="706" spans="3:3" x14ac:dyDescent="0.25">
      <c r="C706" s="394"/>
    </row>
    <row r="707" spans="3:3" x14ac:dyDescent="0.25">
      <c r="C707" s="394"/>
    </row>
    <row r="708" spans="3:3" x14ac:dyDescent="0.25">
      <c r="C708" s="394"/>
    </row>
    <row r="709" spans="3:3" x14ac:dyDescent="0.25">
      <c r="C709" s="394"/>
    </row>
    <row r="710" spans="3:3" x14ac:dyDescent="0.25">
      <c r="C710" s="394"/>
    </row>
    <row r="711" spans="3:3" x14ac:dyDescent="0.25">
      <c r="C711" s="394"/>
    </row>
    <row r="712" spans="3:3" x14ac:dyDescent="0.25">
      <c r="C712" s="394"/>
    </row>
    <row r="713" spans="3:3" x14ac:dyDescent="0.25">
      <c r="C713" s="394"/>
    </row>
    <row r="714" spans="3:3" x14ac:dyDescent="0.25">
      <c r="C714" s="394"/>
    </row>
    <row r="715" spans="3:3" x14ac:dyDescent="0.25">
      <c r="C715" s="394"/>
    </row>
    <row r="716" spans="3:3" x14ac:dyDescent="0.25">
      <c r="C716" s="394"/>
    </row>
    <row r="717" spans="3:3" x14ac:dyDescent="0.25">
      <c r="C717" s="394"/>
    </row>
    <row r="718" spans="3:3" x14ac:dyDescent="0.25">
      <c r="C718" s="394"/>
    </row>
    <row r="719" spans="3:3" x14ac:dyDescent="0.25">
      <c r="C719" s="394"/>
    </row>
    <row r="720" spans="3:3" x14ac:dyDescent="0.25">
      <c r="C720" s="394"/>
    </row>
    <row r="721" spans="3:3" x14ac:dyDescent="0.25">
      <c r="C721" s="394"/>
    </row>
    <row r="722" spans="3:3" x14ac:dyDescent="0.25">
      <c r="C722" s="394"/>
    </row>
    <row r="723" spans="3:3" x14ac:dyDescent="0.25">
      <c r="C723" s="394"/>
    </row>
    <row r="724" spans="3:3" x14ac:dyDescent="0.25">
      <c r="C724" s="394"/>
    </row>
    <row r="725" spans="3:3" x14ac:dyDescent="0.25">
      <c r="C725" s="394"/>
    </row>
    <row r="726" spans="3:3" x14ac:dyDescent="0.25">
      <c r="C726" s="394"/>
    </row>
    <row r="727" spans="3:3" x14ac:dyDescent="0.25">
      <c r="C727" s="394"/>
    </row>
    <row r="728" spans="3:3" x14ac:dyDescent="0.25">
      <c r="C728" s="394"/>
    </row>
    <row r="729" spans="3:3" x14ac:dyDescent="0.25">
      <c r="C729" s="394"/>
    </row>
    <row r="730" spans="3:3" x14ac:dyDescent="0.25">
      <c r="C730" s="394"/>
    </row>
    <row r="731" spans="3:3" x14ac:dyDescent="0.25">
      <c r="C731" s="394"/>
    </row>
    <row r="732" spans="3:3" x14ac:dyDescent="0.25">
      <c r="C732" s="394"/>
    </row>
    <row r="733" spans="3:3" x14ac:dyDescent="0.25">
      <c r="C733" s="394"/>
    </row>
    <row r="734" spans="3:3" x14ac:dyDescent="0.25">
      <c r="C734" s="394"/>
    </row>
    <row r="735" spans="3:3" x14ac:dyDescent="0.25">
      <c r="C735" s="394"/>
    </row>
    <row r="736" spans="3:3" x14ac:dyDescent="0.25">
      <c r="C736" s="394"/>
    </row>
    <row r="737" spans="3:3" x14ac:dyDescent="0.25">
      <c r="C737" s="394"/>
    </row>
    <row r="738" spans="3:3" x14ac:dyDescent="0.25">
      <c r="C738" s="394"/>
    </row>
    <row r="739" spans="3:3" x14ac:dyDescent="0.25">
      <c r="C739" s="394"/>
    </row>
    <row r="740" spans="3:3" x14ac:dyDescent="0.25">
      <c r="C740" s="394"/>
    </row>
    <row r="741" spans="3:3" x14ac:dyDescent="0.25">
      <c r="C741" s="394"/>
    </row>
    <row r="742" spans="3:3" x14ac:dyDescent="0.25">
      <c r="C742" s="394"/>
    </row>
    <row r="743" spans="3:3" x14ac:dyDescent="0.25">
      <c r="C743" s="394"/>
    </row>
    <row r="744" spans="3:3" x14ac:dyDescent="0.25">
      <c r="C744" s="394"/>
    </row>
    <row r="745" spans="3:3" x14ac:dyDescent="0.25">
      <c r="C745" s="394"/>
    </row>
    <row r="746" spans="3:3" x14ac:dyDescent="0.25">
      <c r="C746" s="394"/>
    </row>
    <row r="747" spans="3:3" x14ac:dyDescent="0.25">
      <c r="C747" s="394"/>
    </row>
    <row r="748" spans="3:3" x14ac:dyDescent="0.25">
      <c r="C748" s="394"/>
    </row>
    <row r="749" spans="3:3" x14ac:dyDescent="0.25">
      <c r="C749" s="394"/>
    </row>
    <row r="750" spans="3:3" x14ac:dyDescent="0.25">
      <c r="C750" s="394"/>
    </row>
    <row r="751" spans="3:3" x14ac:dyDescent="0.25">
      <c r="C751" s="394"/>
    </row>
    <row r="752" spans="3:3" x14ac:dyDescent="0.25">
      <c r="C752" s="394"/>
    </row>
    <row r="753" spans="3:3" x14ac:dyDescent="0.25">
      <c r="C753" s="394"/>
    </row>
    <row r="754" spans="3:3" x14ac:dyDescent="0.25">
      <c r="C754" s="394"/>
    </row>
    <row r="755" spans="3:3" x14ac:dyDescent="0.25">
      <c r="C755" s="394"/>
    </row>
    <row r="756" spans="3:3" x14ac:dyDescent="0.25">
      <c r="C756" s="394"/>
    </row>
    <row r="757" spans="3:3" x14ac:dyDescent="0.25">
      <c r="C757" s="394"/>
    </row>
    <row r="758" spans="3:3" x14ac:dyDescent="0.25">
      <c r="C758" s="394"/>
    </row>
    <row r="759" spans="3:3" x14ac:dyDescent="0.25">
      <c r="C759" s="394"/>
    </row>
    <row r="760" spans="3:3" x14ac:dyDescent="0.25">
      <c r="C760" s="394"/>
    </row>
    <row r="761" spans="3:3" x14ac:dyDescent="0.25">
      <c r="C761" s="394"/>
    </row>
    <row r="762" spans="3:3" x14ac:dyDescent="0.25">
      <c r="C762" s="394"/>
    </row>
    <row r="763" spans="3:3" x14ac:dyDescent="0.25">
      <c r="C763" s="394"/>
    </row>
    <row r="764" spans="3:3" x14ac:dyDescent="0.25">
      <c r="C764" s="394"/>
    </row>
    <row r="765" spans="3:3" x14ac:dyDescent="0.25">
      <c r="C765" s="394"/>
    </row>
    <row r="766" spans="3:3" x14ac:dyDescent="0.25">
      <c r="C766" s="394"/>
    </row>
    <row r="767" spans="3:3" x14ac:dyDescent="0.25">
      <c r="C767" s="394"/>
    </row>
    <row r="768" spans="3:3" x14ac:dyDescent="0.25">
      <c r="C768" s="394"/>
    </row>
    <row r="769" spans="3:3" x14ac:dyDescent="0.25">
      <c r="C769" s="394"/>
    </row>
    <row r="770" spans="3:3" x14ac:dyDescent="0.25">
      <c r="C770" s="394"/>
    </row>
    <row r="771" spans="3:3" x14ac:dyDescent="0.25">
      <c r="C771" s="394"/>
    </row>
    <row r="772" spans="3:3" x14ac:dyDescent="0.25">
      <c r="C772" s="394"/>
    </row>
    <row r="773" spans="3:3" x14ac:dyDescent="0.25">
      <c r="C773" s="394"/>
    </row>
    <row r="774" spans="3:3" x14ac:dyDescent="0.25">
      <c r="C774" s="394"/>
    </row>
    <row r="775" spans="3:3" x14ac:dyDescent="0.25">
      <c r="C775" s="394"/>
    </row>
    <row r="776" spans="3:3" x14ac:dyDescent="0.25">
      <c r="C776" s="394"/>
    </row>
    <row r="777" spans="3:3" x14ac:dyDescent="0.25">
      <c r="C777" s="394"/>
    </row>
    <row r="778" spans="3:3" x14ac:dyDescent="0.25">
      <c r="C778" s="394"/>
    </row>
    <row r="779" spans="3:3" x14ac:dyDescent="0.25">
      <c r="C779" s="394"/>
    </row>
    <row r="780" spans="3:3" x14ac:dyDescent="0.25">
      <c r="C780" s="394"/>
    </row>
    <row r="781" spans="3:3" x14ac:dyDescent="0.25">
      <c r="C781" s="394"/>
    </row>
    <row r="782" spans="3:3" x14ac:dyDescent="0.25">
      <c r="C782" s="394"/>
    </row>
    <row r="783" spans="3:3" x14ac:dyDescent="0.25">
      <c r="C783" s="394"/>
    </row>
    <row r="784" spans="3:3" x14ac:dyDescent="0.25">
      <c r="C784" s="394"/>
    </row>
    <row r="785" spans="3:3" x14ac:dyDescent="0.25">
      <c r="C785" s="394"/>
    </row>
    <row r="786" spans="3:3" x14ac:dyDescent="0.25">
      <c r="C786" s="394"/>
    </row>
    <row r="787" spans="3:3" x14ac:dyDescent="0.25">
      <c r="C787" s="394"/>
    </row>
    <row r="788" spans="3:3" x14ac:dyDescent="0.25">
      <c r="C788" s="394"/>
    </row>
    <row r="789" spans="3:3" x14ac:dyDescent="0.25">
      <c r="C789" s="394"/>
    </row>
    <row r="790" spans="3:3" x14ac:dyDescent="0.25">
      <c r="C790" s="394"/>
    </row>
    <row r="791" spans="3:3" x14ac:dyDescent="0.25">
      <c r="C791" s="394"/>
    </row>
    <row r="792" spans="3:3" x14ac:dyDescent="0.25">
      <c r="C792" s="394"/>
    </row>
    <row r="793" spans="3:3" x14ac:dyDescent="0.25">
      <c r="C793" s="394"/>
    </row>
    <row r="794" spans="3:3" x14ac:dyDescent="0.25">
      <c r="C794" s="394"/>
    </row>
    <row r="795" spans="3:3" x14ac:dyDescent="0.25">
      <c r="C795" s="394"/>
    </row>
    <row r="796" spans="3:3" x14ac:dyDescent="0.25">
      <c r="C796" s="394"/>
    </row>
    <row r="797" spans="3:3" x14ac:dyDescent="0.25">
      <c r="C797" s="394"/>
    </row>
    <row r="798" spans="3:3" x14ac:dyDescent="0.25">
      <c r="C798" s="394"/>
    </row>
    <row r="799" spans="3:3" x14ac:dyDescent="0.25">
      <c r="C799" s="394"/>
    </row>
    <row r="800" spans="3:3" x14ac:dyDescent="0.25">
      <c r="C800" s="394"/>
    </row>
    <row r="801" spans="3:3" x14ac:dyDescent="0.25">
      <c r="C801" s="394"/>
    </row>
    <row r="802" spans="3:3" x14ac:dyDescent="0.25">
      <c r="C802" s="394"/>
    </row>
    <row r="803" spans="3:3" x14ac:dyDescent="0.25">
      <c r="C803" s="394"/>
    </row>
    <row r="804" spans="3:3" x14ac:dyDescent="0.25">
      <c r="C804" s="394"/>
    </row>
    <row r="805" spans="3:3" x14ac:dyDescent="0.25">
      <c r="C805" s="394"/>
    </row>
    <row r="806" spans="3:3" x14ac:dyDescent="0.25">
      <c r="C806" s="394"/>
    </row>
    <row r="807" spans="3:3" x14ac:dyDescent="0.25">
      <c r="C807" s="394"/>
    </row>
    <row r="808" spans="3:3" x14ac:dyDescent="0.25">
      <c r="C808" s="394"/>
    </row>
    <row r="809" spans="3:3" x14ac:dyDescent="0.25">
      <c r="C809" s="394"/>
    </row>
    <row r="810" spans="3:3" x14ac:dyDescent="0.25">
      <c r="C810" s="394"/>
    </row>
    <row r="811" spans="3:3" x14ac:dyDescent="0.25">
      <c r="C811" s="394"/>
    </row>
    <row r="812" spans="3:3" x14ac:dyDescent="0.25">
      <c r="C812" s="394"/>
    </row>
    <row r="813" spans="3:3" x14ac:dyDescent="0.25">
      <c r="C813" s="394"/>
    </row>
    <row r="814" spans="3:3" x14ac:dyDescent="0.25">
      <c r="C814" s="394"/>
    </row>
    <row r="815" spans="3:3" x14ac:dyDescent="0.25">
      <c r="C815" s="394"/>
    </row>
    <row r="816" spans="3:3" x14ac:dyDescent="0.25">
      <c r="C816" s="394"/>
    </row>
    <row r="817" spans="3:3" x14ac:dyDescent="0.25">
      <c r="C817" s="394"/>
    </row>
    <row r="818" spans="3:3" x14ac:dyDescent="0.25">
      <c r="C818" s="394"/>
    </row>
    <row r="819" spans="3:3" x14ac:dyDescent="0.25">
      <c r="C819" s="394"/>
    </row>
    <row r="820" spans="3:3" x14ac:dyDescent="0.25">
      <c r="C820" s="394"/>
    </row>
    <row r="821" spans="3:3" x14ac:dyDescent="0.25">
      <c r="C821" s="394"/>
    </row>
    <row r="822" spans="3:3" x14ac:dyDescent="0.25">
      <c r="C822" s="394"/>
    </row>
    <row r="823" spans="3:3" x14ac:dyDescent="0.25">
      <c r="C823" s="394"/>
    </row>
    <row r="824" spans="3:3" x14ac:dyDescent="0.25">
      <c r="C824" s="394"/>
    </row>
    <row r="825" spans="3:3" x14ac:dyDescent="0.25">
      <c r="C825" s="394"/>
    </row>
    <row r="826" spans="3:3" x14ac:dyDescent="0.25">
      <c r="C826" s="394"/>
    </row>
    <row r="827" spans="3:3" x14ac:dyDescent="0.25">
      <c r="C827" s="394"/>
    </row>
    <row r="828" spans="3:3" x14ac:dyDescent="0.25">
      <c r="C828" s="394"/>
    </row>
    <row r="829" spans="3:3" x14ac:dyDescent="0.25">
      <c r="C829" s="394"/>
    </row>
    <row r="830" spans="3:3" x14ac:dyDescent="0.25">
      <c r="C830" s="394"/>
    </row>
    <row r="831" spans="3:3" x14ac:dyDescent="0.25">
      <c r="C831" s="394"/>
    </row>
    <row r="832" spans="3:3" x14ac:dyDescent="0.25">
      <c r="C832" s="394"/>
    </row>
    <row r="833" spans="3:3" x14ac:dyDescent="0.25">
      <c r="C833" s="394"/>
    </row>
    <row r="834" spans="3:3" x14ac:dyDescent="0.25">
      <c r="C834" s="394"/>
    </row>
    <row r="835" spans="3:3" x14ac:dyDescent="0.25">
      <c r="C835" s="394"/>
    </row>
    <row r="836" spans="3:3" x14ac:dyDescent="0.25">
      <c r="C836" s="394"/>
    </row>
    <row r="837" spans="3:3" x14ac:dyDescent="0.25">
      <c r="C837" s="394"/>
    </row>
    <row r="838" spans="3:3" x14ac:dyDescent="0.25">
      <c r="C838" s="394"/>
    </row>
    <row r="839" spans="3:3" x14ac:dyDescent="0.25">
      <c r="C839" s="394"/>
    </row>
    <row r="840" spans="3:3" x14ac:dyDescent="0.25">
      <c r="C840" s="394"/>
    </row>
    <row r="841" spans="3:3" x14ac:dyDescent="0.25">
      <c r="C841" s="394"/>
    </row>
    <row r="842" spans="3:3" x14ac:dyDescent="0.25">
      <c r="C842" s="394"/>
    </row>
    <row r="843" spans="3:3" x14ac:dyDescent="0.25">
      <c r="C843" s="394"/>
    </row>
    <row r="844" spans="3:3" x14ac:dyDescent="0.25">
      <c r="C844" s="394"/>
    </row>
    <row r="845" spans="3:3" x14ac:dyDescent="0.25">
      <c r="C845" s="394"/>
    </row>
    <row r="846" spans="3:3" x14ac:dyDescent="0.25">
      <c r="C846" s="394"/>
    </row>
    <row r="847" spans="3:3" x14ac:dyDescent="0.25">
      <c r="C847" s="394"/>
    </row>
    <row r="848" spans="3:3" x14ac:dyDescent="0.25">
      <c r="C848" s="394"/>
    </row>
    <row r="849" spans="3:3" x14ac:dyDescent="0.25">
      <c r="C849" s="394"/>
    </row>
    <row r="850" spans="3:3" x14ac:dyDescent="0.25">
      <c r="C850" s="394"/>
    </row>
    <row r="851" spans="3:3" x14ac:dyDescent="0.25">
      <c r="C851" s="394"/>
    </row>
    <row r="852" spans="3:3" x14ac:dyDescent="0.25">
      <c r="C852" s="394"/>
    </row>
    <row r="853" spans="3:3" x14ac:dyDescent="0.25">
      <c r="C853" s="394"/>
    </row>
    <row r="854" spans="3:3" x14ac:dyDescent="0.25">
      <c r="C854" s="394"/>
    </row>
    <row r="855" spans="3:3" x14ac:dyDescent="0.25">
      <c r="C855" s="394"/>
    </row>
    <row r="856" spans="3:3" x14ac:dyDescent="0.25">
      <c r="C856" s="394"/>
    </row>
    <row r="857" spans="3:3" x14ac:dyDescent="0.25">
      <c r="C857" s="394"/>
    </row>
    <row r="858" spans="3:3" x14ac:dyDescent="0.25">
      <c r="C858" s="394"/>
    </row>
    <row r="859" spans="3:3" x14ac:dyDescent="0.25">
      <c r="C859" s="394"/>
    </row>
    <row r="860" spans="3:3" x14ac:dyDescent="0.25">
      <c r="C860" s="394"/>
    </row>
    <row r="861" spans="3:3" x14ac:dyDescent="0.25">
      <c r="C861" s="394"/>
    </row>
    <row r="862" spans="3:3" x14ac:dyDescent="0.25">
      <c r="C862" s="394"/>
    </row>
    <row r="863" spans="3:3" x14ac:dyDescent="0.25">
      <c r="C863" s="394"/>
    </row>
    <row r="864" spans="3:3" x14ac:dyDescent="0.25">
      <c r="C864" s="394"/>
    </row>
    <row r="865" spans="3:3" x14ac:dyDescent="0.25">
      <c r="C865" s="394"/>
    </row>
    <row r="866" spans="3:3" x14ac:dyDescent="0.25">
      <c r="C866" s="394"/>
    </row>
    <row r="867" spans="3:3" x14ac:dyDescent="0.25">
      <c r="C867" s="394"/>
    </row>
    <row r="868" spans="3:3" x14ac:dyDescent="0.25">
      <c r="C868" s="394"/>
    </row>
    <row r="869" spans="3:3" x14ac:dyDescent="0.25">
      <c r="C869" s="394"/>
    </row>
    <row r="870" spans="3:3" x14ac:dyDescent="0.25">
      <c r="C870" s="394"/>
    </row>
    <row r="871" spans="3:3" x14ac:dyDescent="0.25">
      <c r="C871" s="394"/>
    </row>
    <row r="872" spans="3:3" x14ac:dyDescent="0.25">
      <c r="C872" s="394"/>
    </row>
    <row r="873" spans="3:3" x14ac:dyDescent="0.25">
      <c r="C873" s="394"/>
    </row>
    <row r="874" spans="3:3" x14ac:dyDescent="0.25">
      <c r="C874" s="394"/>
    </row>
    <row r="875" spans="3:3" x14ac:dyDescent="0.25">
      <c r="C875" s="394"/>
    </row>
    <row r="876" spans="3:3" x14ac:dyDescent="0.25">
      <c r="C876" s="394"/>
    </row>
    <row r="877" spans="3:3" x14ac:dyDescent="0.25">
      <c r="C877" s="394"/>
    </row>
    <row r="878" spans="3:3" x14ac:dyDescent="0.25">
      <c r="C878" s="394"/>
    </row>
    <row r="879" spans="3:3" x14ac:dyDescent="0.25">
      <c r="C879" s="394"/>
    </row>
    <row r="880" spans="3:3" x14ac:dyDescent="0.25">
      <c r="C880" s="394"/>
    </row>
    <row r="881" spans="3:3" x14ac:dyDescent="0.25">
      <c r="C881" s="394"/>
    </row>
    <row r="882" spans="3:3" x14ac:dyDescent="0.25">
      <c r="C882" s="394"/>
    </row>
    <row r="883" spans="3:3" x14ac:dyDescent="0.25">
      <c r="C883" s="394"/>
    </row>
    <row r="884" spans="3:3" x14ac:dyDescent="0.25">
      <c r="C884" s="394"/>
    </row>
    <row r="885" spans="3:3" x14ac:dyDescent="0.25">
      <c r="C885" s="394"/>
    </row>
    <row r="886" spans="3:3" x14ac:dyDescent="0.25">
      <c r="C886" s="394"/>
    </row>
    <row r="887" spans="3:3" x14ac:dyDescent="0.25">
      <c r="C887" s="394"/>
    </row>
    <row r="888" spans="3:3" x14ac:dyDescent="0.25">
      <c r="C888" s="394"/>
    </row>
    <row r="889" spans="3:3" x14ac:dyDescent="0.25">
      <c r="C889" s="394"/>
    </row>
    <row r="890" spans="3:3" x14ac:dyDescent="0.25">
      <c r="C890" s="394"/>
    </row>
    <row r="891" spans="3:3" x14ac:dyDescent="0.25">
      <c r="C891" s="394"/>
    </row>
    <row r="892" spans="3:3" x14ac:dyDescent="0.25">
      <c r="C892" s="394"/>
    </row>
    <row r="893" spans="3:3" x14ac:dyDescent="0.25">
      <c r="C893" s="394"/>
    </row>
    <row r="894" spans="3:3" x14ac:dyDescent="0.25">
      <c r="C894" s="394"/>
    </row>
    <row r="895" spans="3:3" x14ac:dyDescent="0.25">
      <c r="C895" s="394"/>
    </row>
    <row r="896" spans="3:3" x14ac:dyDescent="0.25">
      <c r="C896" s="394"/>
    </row>
    <row r="897" spans="3:3" x14ac:dyDescent="0.25">
      <c r="C897" s="394"/>
    </row>
    <row r="898" spans="3:3" x14ac:dyDescent="0.25">
      <c r="C898" s="394"/>
    </row>
    <row r="899" spans="3:3" x14ac:dyDescent="0.25">
      <c r="C899" s="394"/>
    </row>
    <row r="900" spans="3:3" x14ac:dyDescent="0.25">
      <c r="C900" s="394"/>
    </row>
    <row r="901" spans="3:3" x14ac:dyDescent="0.25">
      <c r="C901" s="394"/>
    </row>
    <row r="902" spans="3:3" x14ac:dyDescent="0.25">
      <c r="C902" s="394"/>
    </row>
    <row r="903" spans="3:3" x14ac:dyDescent="0.25">
      <c r="C903" s="394"/>
    </row>
    <row r="904" spans="3:3" x14ac:dyDescent="0.25">
      <c r="C904" s="394"/>
    </row>
    <row r="905" spans="3:3" x14ac:dyDescent="0.25">
      <c r="C905" s="394"/>
    </row>
    <row r="906" spans="3:3" x14ac:dyDescent="0.25">
      <c r="C906" s="394"/>
    </row>
    <row r="907" spans="3:3" x14ac:dyDescent="0.25">
      <c r="C907" s="394"/>
    </row>
    <row r="908" spans="3:3" x14ac:dyDescent="0.25">
      <c r="C908" s="394"/>
    </row>
    <row r="909" spans="3:3" x14ac:dyDescent="0.25">
      <c r="C909" s="394"/>
    </row>
    <row r="910" spans="3:3" x14ac:dyDescent="0.25">
      <c r="C910" s="394"/>
    </row>
    <row r="911" spans="3:3" x14ac:dyDescent="0.25">
      <c r="C911" s="394"/>
    </row>
    <row r="912" spans="3:3" x14ac:dyDescent="0.25">
      <c r="C912" s="394"/>
    </row>
    <row r="913" spans="3:3" x14ac:dyDescent="0.25">
      <c r="C913" s="394"/>
    </row>
    <row r="914" spans="3:3" x14ac:dyDescent="0.25">
      <c r="C914" s="394"/>
    </row>
    <row r="915" spans="3:3" x14ac:dyDescent="0.25">
      <c r="C915" s="394"/>
    </row>
    <row r="916" spans="3:3" x14ac:dyDescent="0.25">
      <c r="C916" s="394"/>
    </row>
    <row r="917" spans="3:3" x14ac:dyDescent="0.25">
      <c r="C917" s="394"/>
    </row>
    <row r="918" spans="3:3" x14ac:dyDescent="0.25">
      <c r="C918" s="394"/>
    </row>
    <row r="919" spans="3:3" x14ac:dyDescent="0.25">
      <c r="C919" s="394"/>
    </row>
    <row r="920" spans="3:3" x14ac:dyDescent="0.25">
      <c r="C920" s="394"/>
    </row>
    <row r="921" spans="3:3" x14ac:dyDescent="0.25">
      <c r="C921" s="394"/>
    </row>
    <row r="922" spans="3:3" x14ac:dyDescent="0.25">
      <c r="C922" s="394"/>
    </row>
    <row r="923" spans="3:3" x14ac:dyDescent="0.25">
      <c r="C923" s="394"/>
    </row>
    <row r="924" spans="3:3" x14ac:dyDescent="0.25">
      <c r="C924" s="394"/>
    </row>
    <row r="925" spans="3:3" x14ac:dyDescent="0.25">
      <c r="C925" s="394"/>
    </row>
    <row r="926" spans="3:3" x14ac:dyDescent="0.25">
      <c r="C926" s="394"/>
    </row>
    <row r="927" spans="3:3" x14ac:dyDescent="0.25">
      <c r="C927" s="394"/>
    </row>
    <row r="928" spans="3:3" x14ac:dyDescent="0.25">
      <c r="C928" s="394"/>
    </row>
    <row r="929" spans="3:3" x14ac:dyDescent="0.25">
      <c r="C929" s="394"/>
    </row>
    <row r="930" spans="3:3" x14ac:dyDescent="0.25">
      <c r="C930" s="394"/>
    </row>
    <row r="931" spans="3:3" x14ac:dyDescent="0.25">
      <c r="C931" s="394"/>
    </row>
    <row r="932" spans="3:3" x14ac:dyDescent="0.25">
      <c r="C932" s="394"/>
    </row>
    <row r="933" spans="3:3" x14ac:dyDescent="0.25">
      <c r="C933" s="394"/>
    </row>
    <row r="934" spans="3:3" x14ac:dyDescent="0.25">
      <c r="C934" s="394"/>
    </row>
    <row r="935" spans="3:3" x14ac:dyDescent="0.25">
      <c r="C935" s="394"/>
    </row>
    <row r="936" spans="3:3" x14ac:dyDescent="0.25">
      <c r="C936" s="394"/>
    </row>
    <row r="937" spans="3:3" x14ac:dyDescent="0.25">
      <c r="C937" s="394"/>
    </row>
    <row r="938" spans="3:3" x14ac:dyDescent="0.25">
      <c r="C938" s="394"/>
    </row>
    <row r="939" spans="3:3" x14ac:dyDescent="0.25">
      <c r="C939" s="394"/>
    </row>
    <row r="940" spans="3:3" x14ac:dyDescent="0.25">
      <c r="C940" s="394"/>
    </row>
    <row r="941" spans="3:3" x14ac:dyDescent="0.25">
      <c r="C941" s="394"/>
    </row>
    <row r="942" spans="3:3" x14ac:dyDescent="0.25">
      <c r="C942" s="394"/>
    </row>
    <row r="943" spans="3:3" x14ac:dyDescent="0.25">
      <c r="C943" s="394"/>
    </row>
    <row r="944" spans="3:3" x14ac:dyDescent="0.25">
      <c r="C944" s="394"/>
    </row>
    <row r="945" spans="3:3" x14ac:dyDescent="0.25">
      <c r="C945" s="394"/>
    </row>
    <row r="946" spans="3:3" x14ac:dyDescent="0.25">
      <c r="C946" s="394"/>
    </row>
    <row r="947" spans="3:3" x14ac:dyDescent="0.25">
      <c r="C947" s="394"/>
    </row>
    <row r="948" spans="3:3" x14ac:dyDescent="0.25">
      <c r="C948" s="394"/>
    </row>
    <row r="949" spans="3:3" x14ac:dyDescent="0.25">
      <c r="C949" s="394"/>
    </row>
    <row r="950" spans="3:3" x14ac:dyDescent="0.25">
      <c r="C950" s="394"/>
    </row>
    <row r="951" spans="3:3" x14ac:dyDescent="0.25">
      <c r="C951" s="394"/>
    </row>
    <row r="952" spans="3:3" x14ac:dyDescent="0.25">
      <c r="C952" s="394"/>
    </row>
    <row r="953" spans="3:3" x14ac:dyDescent="0.25">
      <c r="C953" s="394"/>
    </row>
    <row r="954" spans="3:3" x14ac:dyDescent="0.25">
      <c r="C954" s="394"/>
    </row>
    <row r="955" spans="3:3" x14ac:dyDescent="0.25">
      <c r="C955" s="394"/>
    </row>
    <row r="956" spans="3:3" x14ac:dyDescent="0.25">
      <c r="C956" s="394"/>
    </row>
    <row r="957" spans="3:3" x14ac:dyDescent="0.25">
      <c r="C957" s="394"/>
    </row>
    <row r="958" spans="3:3" x14ac:dyDescent="0.25">
      <c r="C958" s="394"/>
    </row>
    <row r="959" spans="3:3" x14ac:dyDescent="0.25">
      <c r="C959" s="394"/>
    </row>
    <row r="960" spans="3:3" x14ac:dyDescent="0.25">
      <c r="C960" s="394"/>
    </row>
    <row r="961" spans="3:3" x14ac:dyDescent="0.25">
      <c r="C961" s="394"/>
    </row>
    <row r="962" spans="3:3" x14ac:dyDescent="0.25">
      <c r="C962" s="394"/>
    </row>
    <row r="963" spans="3:3" x14ac:dyDescent="0.25">
      <c r="C963" s="394"/>
    </row>
    <row r="964" spans="3:3" x14ac:dyDescent="0.25">
      <c r="C964" s="394"/>
    </row>
    <row r="965" spans="3:3" x14ac:dyDescent="0.25">
      <c r="C965" s="394"/>
    </row>
    <row r="966" spans="3:3" x14ac:dyDescent="0.25">
      <c r="C966" s="394"/>
    </row>
    <row r="967" spans="3:3" x14ac:dyDescent="0.25">
      <c r="C967" s="394"/>
    </row>
    <row r="968" spans="3:3" x14ac:dyDescent="0.25">
      <c r="C968" s="394"/>
    </row>
    <row r="969" spans="3:3" x14ac:dyDescent="0.25">
      <c r="C969" s="394"/>
    </row>
    <row r="970" spans="3:3" x14ac:dyDescent="0.25">
      <c r="C970" s="394"/>
    </row>
    <row r="971" spans="3:3" x14ac:dyDescent="0.25">
      <c r="C971" s="394"/>
    </row>
    <row r="972" spans="3:3" x14ac:dyDescent="0.25">
      <c r="C972" s="394"/>
    </row>
    <row r="973" spans="3:3" x14ac:dyDescent="0.25">
      <c r="C973" s="394"/>
    </row>
    <row r="974" spans="3:3" x14ac:dyDescent="0.25">
      <c r="C974" s="394"/>
    </row>
    <row r="975" spans="3:3" x14ac:dyDescent="0.25">
      <c r="C975" s="394"/>
    </row>
    <row r="976" spans="3:3" x14ac:dyDescent="0.25">
      <c r="C976" s="394"/>
    </row>
    <row r="977" spans="3:3" x14ac:dyDescent="0.25">
      <c r="C977" s="394"/>
    </row>
    <row r="978" spans="3:3" x14ac:dyDescent="0.25">
      <c r="C978" s="394"/>
    </row>
    <row r="979" spans="3:3" x14ac:dyDescent="0.25">
      <c r="C979" s="394"/>
    </row>
    <row r="980" spans="3:3" x14ac:dyDescent="0.25">
      <c r="C980" s="394"/>
    </row>
    <row r="981" spans="3:3" x14ac:dyDescent="0.25">
      <c r="C981" s="394"/>
    </row>
    <row r="982" spans="3:3" x14ac:dyDescent="0.25">
      <c r="C982" s="394"/>
    </row>
    <row r="983" spans="3:3" x14ac:dyDescent="0.25">
      <c r="C983" s="394"/>
    </row>
    <row r="984" spans="3:3" x14ac:dyDescent="0.25">
      <c r="C984" s="394"/>
    </row>
    <row r="985" spans="3:3" x14ac:dyDescent="0.25">
      <c r="C985" s="394"/>
    </row>
    <row r="986" spans="3:3" x14ac:dyDescent="0.25">
      <c r="C986" s="394"/>
    </row>
    <row r="987" spans="3:3" x14ac:dyDescent="0.25">
      <c r="C987" s="394"/>
    </row>
    <row r="988" spans="3:3" x14ac:dyDescent="0.25">
      <c r="C988" s="394"/>
    </row>
    <row r="989" spans="3:3" x14ac:dyDescent="0.25">
      <c r="C989" s="394"/>
    </row>
    <row r="990" spans="3:3" x14ac:dyDescent="0.25">
      <c r="C990" s="394"/>
    </row>
    <row r="991" spans="3:3" x14ac:dyDescent="0.25">
      <c r="C991" s="394"/>
    </row>
    <row r="992" spans="3:3" x14ac:dyDescent="0.25">
      <c r="C992" s="394"/>
    </row>
    <row r="993" spans="3:3" x14ac:dyDescent="0.25">
      <c r="C993" s="394"/>
    </row>
    <row r="994" spans="3:3" x14ac:dyDescent="0.25">
      <c r="C994" s="394"/>
    </row>
    <row r="995" spans="3:3" x14ac:dyDescent="0.25">
      <c r="C995" s="394"/>
    </row>
    <row r="996" spans="3:3" x14ac:dyDescent="0.25">
      <c r="C996" s="394"/>
    </row>
    <row r="997" spans="3:3" x14ac:dyDescent="0.25">
      <c r="C997" s="394"/>
    </row>
    <row r="998" spans="3:3" x14ac:dyDescent="0.25">
      <c r="C998" s="394"/>
    </row>
    <row r="999" spans="3:3" x14ac:dyDescent="0.25">
      <c r="C999" s="394"/>
    </row>
    <row r="1000" spans="3:3" x14ac:dyDescent="0.25">
      <c r="C1000" s="394"/>
    </row>
    <row r="1001" spans="3:3" x14ac:dyDescent="0.25">
      <c r="C1001" s="394"/>
    </row>
    <row r="1002" spans="3:3" x14ac:dyDescent="0.25">
      <c r="C1002" s="394"/>
    </row>
    <row r="1003" spans="3:3" x14ac:dyDescent="0.25">
      <c r="C1003" s="394"/>
    </row>
    <row r="1004" spans="3:3" x14ac:dyDescent="0.25">
      <c r="C1004" s="394"/>
    </row>
    <row r="1005" spans="3:3" x14ac:dyDescent="0.25">
      <c r="C1005" s="394"/>
    </row>
    <row r="1006" spans="3:3" x14ac:dyDescent="0.25">
      <c r="C1006" s="394"/>
    </row>
    <row r="1007" spans="3:3" x14ac:dyDescent="0.25">
      <c r="C1007" s="394"/>
    </row>
    <row r="1008" spans="3:3" x14ac:dyDescent="0.25">
      <c r="C1008" s="394"/>
    </row>
    <row r="1009" spans="3:3" x14ac:dyDescent="0.25">
      <c r="C1009" s="394"/>
    </row>
    <row r="1010" spans="3:3" x14ac:dyDescent="0.25">
      <c r="C1010" s="394"/>
    </row>
    <row r="1011" spans="3:3" x14ac:dyDescent="0.25">
      <c r="C1011" s="394"/>
    </row>
    <row r="1012" spans="3:3" x14ac:dyDescent="0.25">
      <c r="C1012" s="394"/>
    </row>
    <row r="1013" spans="3:3" x14ac:dyDescent="0.25">
      <c r="C1013" s="394"/>
    </row>
    <row r="1014" spans="3:3" x14ac:dyDescent="0.25">
      <c r="C1014" s="394"/>
    </row>
    <row r="1015" spans="3:3" x14ac:dyDescent="0.25">
      <c r="C1015" s="394"/>
    </row>
    <row r="1016" spans="3:3" x14ac:dyDescent="0.25">
      <c r="C1016" s="394"/>
    </row>
    <row r="1017" spans="3:3" x14ac:dyDescent="0.25">
      <c r="C1017" s="394"/>
    </row>
    <row r="1018" spans="3:3" x14ac:dyDescent="0.25">
      <c r="C1018" s="394"/>
    </row>
    <row r="1019" spans="3:3" x14ac:dyDescent="0.25">
      <c r="C1019" s="394"/>
    </row>
    <row r="1020" spans="3:3" x14ac:dyDescent="0.25">
      <c r="C1020" s="394"/>
    </row>
    <row r="1021" spans="3:3" x14ac:dyDescent="0.25">
      <c r="C1021" s="394"/>
    </row>
    <row r="1022" spans="3:3" x14ac:dyDescent="0.25">
      <c r="C1022" s="394"/>
    </row>
    <row r="1023" spans="3:3" x14ac:dyDescent="0.25">
      <c r="C1023" s="394"/>
    </row>
    <row r="1024" spans="3:3" x14ac:dyDescent="0.25">
      <c r="C1024" s="394"/>
    </row>
    <row r="1025" spans="3:3" x14ac:dyDescent="0.25">
      <c r="C1025" s="394"/>
    </row>
    <row r="1026" spans="3:3" x14ac:dyDescent="0.25">
      <c r="C1026" s="394"/>
    </row>
    <row r="1027" spans="3:3" x14ac:dyDescent="0.25">
      <c r="C1027" s="394"/>
    </row>
    <row r="1028" spans="3:3" x14ac:dyDescent="0.25">
      <c r="C1028" s="394"/>
    </row>
    <row r="1029" spans="3:3" x14ac:dyDescent="0.25">
      <c r="C1029" s="394"/>
    </row>
    <row r="1030" spans="3:3" x14ac:dyDescent="0.25">
      <c r="C1030" s="394"/>
    </row>
    <row r="1031" spans="3:3" x14ac:dyDescent="0.25">
      <c r="C1031" s="394"/>
    </row>
    <row r="1032" spans="3:3" x14ac:dyDescent="0.25">
      <c r="C1032" s="394"/>
    </row>
    <row r="1033" spans="3:3" x14ac:dyDescent="0.25">
      <c r="C1033" s="394"/>
    </row>
    <row r="1034" spans="3:3" x14ac:dyDescent="0.25">
      <c r="C1034" s="394"/>
    </row>
    <row r="1035" spans="3:3" x14ac:dyDescent="0.25">
      <c r="C1035" s="394"/>
    </row>
    <row r="1036" spans="3:3" x14ac:dyDescent="0.25">
      <c r="C1036" s="394"/>
    </row>
    <row r="1037" spans="3:3" x14ac:dyDescent="0.25">
      <c r="C1037" s="394"/>
    </row>
    <row r="1038" spans="3:3" x14ac:dyDescent="0.25">
      <c r="C1038" s="394"/>
    </row>
    <row r="1039" spans="3:3" x14ac:dyDescent="0.25">
      <c r="C1039" s="394"/>
    </row>
    <row r="1040" spans="3:3" x14ac:dyDescent="0.25">
      <c r="C1040" s="394"/>
    </row>
    <row r="1041" spans="3:3" x14ac:dyDescent="0.25">
      <c r="C1041" s="394"/>
    </row>
    <row r="1042" spans="3:3" x14ac:dyDescent="0.25">
      <c r="C1042" s="394"/>
    </row>
    <row r="1043" spans="3:3" x14ac:dyDescent="0.25">
      <c r="C1043" s="394"/>
    </row>
    <row r="1044" spans="3:3" x14ac:dyDescent="0.25">
      <c r="C1044" s="394"/>
    </row>
    <row r="1045" spans="3:3" x14ac:dyDescent="0.25">
      <c r="C1045" s="394"/>
    </row>
    <row r="1046" spans="3:3" x14ac:dyDescent="0.25">
      <c r="C1046" s="394"/>
    </row>
    <row r="1047" spans="3:3" x14ac:dyDescent="0.25">
      <c r="C1047" s="394"/>
    </row>
    <row r="1048" spans="3:3" x14ac:dyDescent="0.25">
      <c r="C1048" s="394"/>
    </row>
    <row r="1049" spans="3:3" x14ac:dyDescent="0.25">
      <c r="C1049" s="394"/>
    </row>
    <row r="1050" spans="3:3" x14ac:dyDescent="0.25">
      <c r="C1050" s="394"/>
    </row>
    <row r="1051" spans="3:3" x14ac:dyDescent="0.25">
      <c r="C1051" s="394"/>
    </row>
    <row r="1052" spans="3:3" x14ac:dyDescent="0.25">
      <c r="C1052" s="394"/>
    </row>
    <row r="1053" spans="3:3" x14ac:dyDescent="0.25">
      <c r="C1053" s="394"/>
    </row>
    <row r="1054" spans="3:3" x14ac:dyDescent="0.25">
      <c r="C1054" s="394"/>
    </row>
    <row r="1055" spans="3:3" x14ac:dyDescent="0.25">
      <c r="C1055" s="394"/>
    </row>
    <row r="1056" spans="3:3" x14ac:dyDescent="0.25">
      <c r="C1056" s="394"/>
    </row>
    <row r="1057" spans="3:3" x14ac:dyDescent="0.25">
      <c r="C1057" s="394"/>
    </row>
    <row r="1058" spans="3:3" x14ac:dyDescent="0.25">
      <c r="C1058" s="394"/>
    </row>
    <row r="1059" spans="3:3" x14ac:dyDescent="0.25">
      <c r="C1059" s="394"/>
    </row>
    <row r="1060" spans="3:3" x14ac:dyDescent="0.25">
      <c r="C1060" s="394"/>
    </row>
    <row r="1061" spans="3:3" x14ac:dyDescent="0.25">
      <c r="C1061" s="394"/>
    </row>
    <row r="1062" spans="3:3" x14ac:dyDescent="0.25">
      <c r="C1062" s="394"/>
    </row>
    <row r="1063" spans="3:3" x14ac:dyDescent="0.25">
      <c r="C1063" s="394"/>
    </row>
    <row r="1064" spans="3:3" x14ac:dyDescent="0.25">
      <c r="C1064" s="394"/>
    </row>
    <row r="1065" spans="3:3" x14ac:dyDescent="0.25">
      <c r="C1065" s="394"/>
    </row>
    <row r="1066" spans="3:3" x14ac:dyDescent="0.25">
      <c r="C1066" s="394"/>
    </row>
    <row r="1067" spans="3:3" x14ac:dyDescent="0.25">
      <c r="C1067" s="394"/>
    </row>
    <row r="1068" spans="3:3" x14ac:dyDescent="0.25">
      <c r="C1068" s="394"/>
    </row>
    <row r="1069" spans="3:3" x14ac:dyDescent="0.25">
      <c r="C1069" s="394"/>
    </row>
    <row r="1070" spans="3:3" x14ac:dyDescent="0.25">
      <c r="C1070" s="394"/>
    </row>
    <row r="1071" spans="3:3" x14ac:dyDescent="0.25">
      <c r="C1071" s="394"/>
    </row>
    <row r="1072" spans="3:3" x14ac:dyDescent="0.25">
      <c r="C1072" s="394"/>
    </row>
    <row r="1073" spans="3:3" x14ac:dyDescent="0.25">
      <c r="C1073" s="394"/>
    </row>
    <row r="1074" spans="3:3" x14ac:dyDescent="0.25">
      <c r="C1074" s="394"/>
    </row>
    <row r="1075" spans="3:3" x14ac:dyDescent="0.25">
      <c r="C1075" s="394"/>
    </row>
    <row r="1076" spans="3:3" x14ac:dyDescent="0.25">
      <c r="C1076" s="394"/>
    </row>
    <row r="1077" spans="3:3" x14ac:dyDescent="0.25">
      <c r="C1077" s="394"/>
    </row>
    <row r="1078" spans="3:3" x14ac:dyDescent="0.25">
      <c r="C1078" s="394"/>
    </row>
    <row r="1079" spans="3:3" x14ac:dyDescent="0.25">
      <c r="C1079" s="394"/>
    </row>
    <row r="1080" spans="3:3" x14ac:dyDescent="0.25">
      <c r="C1080" s="394"/>
    </row>
    <row r="1081" spans="3:3" x14ac:dyDescent="0.25">
      <c r="C1081" s="394"/>
    </row>
    <row r="1082" spans="3:3" x14ac:dyDescent="0.25">
      <c r="C1082" s="394"/>
    </row>
    <row r="1083" spans="3:3" x14ac:dyDescent="0.25">
      <c r="C1083" s="394"/>
    </row>
    <row r="1084" spans="3:3" x14ac:dyDescent="0.25">
      <c r="C1084" s="394"/>
    </row>
    <row r="1085" spans="3:3" x14ac:dyDescent="0.25">
      <c r="C1085" s="394"/>
    </row>
    <row r="1086" spans="3:3" x14ac:dyDescent="0.25">
      <c r="C1086" s="394"/>
    </row>
    <row r="1087" spans="3:3" x14ac:dyDescent="0.25">
      <c r="C1087" s="394"/>
    </row>
    <row r="1088" spans="3:3" x14ac:dyDescent="0.25">
      <c r="C1088" s="394"/>
    </row>
    <row r="1089" spans="3:3" x14ac:dyDescent="0.25">
      <c r="C1089" s="394"/>
    </row>
    <row r="1090" spans="3:3" x14ac:dyDescent="0.25">
      <c r="C1090" s="394"/>
    </row>
    <row r="1091" spans="3:3" x14ac:dyDescent="0.25">
      <c r="C1091" s="394"/>
    </row>
    <row r="1092" spans="3:3" x14ac:dyDescent="0.25">
      <c r="C1092" s="394"/>
    </row>
    <row r="1093" spans="3:3" x14ac:dyDescent="0.25">
      <c r="C1093" s="394"/>
    </row>
    <row r="1094" spans="3:3" x14ac:dyDescent="0.25">
      <c r="C1094" s="394"/>
    </row>
    <row r="1095" spans="3:3" x14ac:dyDescent="0.25">
      <c r="C1095" s="394"/>
    </row>
    <row r="1096" spans="3:3" x14ac:dyDescent="0.25">
      <c r="C1096" s="394"/>
    </row>
    <row r="1097" spans="3:3" x14ac:dyDescent="0.25">
      <c r="C1097" s="394"/>
    </row>
    <row r="1098" spans="3:3" x14ac:dyDescent="0.25">
      <c r="C1098" s="394"/>
    </row>
    <row r="1099" spans="3:3" x14ac:dyDescent="0.25">
      <c r="C1099" s="394"/>
    </row>
    <row r="1100" spans="3:3" x14ac:dyDescent="0.25">
      <c r="C1100" s="394"/>
    </row>
    <row r="1101" spans="3:3" x14ac:dyDescent="0.25">
      <c r="C1101" s="394"/>
    </row>
    <row r="1102" spans="3:3" x14ac:dyDescent="0.25">
      <c r="C1102" s="394"/>
    </row>
    <row r="1103" spans="3:3" x14ac:dyDescent="0.25">
      <c r="C1103" s="394"/>
    </row>
    <row r="1104" spans="3:3" x14ac:dyDescent="0.25">
      <c r="C1104" s="394"/>
    </row>
    <row r="1105" spans="3:3" x14ac:dyDescent="0.25">
      <c r="C1105" s="394"/>
    </row>
    <row r="1106" spans="3:3" x14ac:dyDescent="0.25">
      <c r="C1106" s="394"/>
    </row>
    <row r="1107" spans="3:3" x14ac:dyDescent="0.25">
      <c r="C1107" s="394"/>
    </row>
    <row r="1108" spans="3:3" x14ac:dyDescent="0.25">
      <c r="C1108" s="394"/>
    </row>
    <row r="1109" spans="3:3" x14ac:dyDescent="0.25">
      <c r="C1109" s="394"/>
    </row>
    <row r="1110" spans="3:3" x14ac:dyDescent="0.25">
      <c r="C1110" s="394"/>
    </row>
    <row r="1111" spans="3:3" x14ac:dyDescent="0.25">
      <c r="C1111" s="394"/>
    </row>
    <row r="1112" spans="3:3" x14ac:dyDescent="0.25">
      <c r="C1112" s="394"/>
    </row>
    <row r="1113" spans="3:3" x14ac:dyDescent="0.25">
      <c r="C1113" s="394"/>
    </row>
    <row r="1114" spans="3:3" x14ac:dyDescent="0.25">
      <c r="C1114" s="394"/>
    </row>
    <row r="1115" spans="3:3" x14ac:dyDescent="0.25">
      <c r="C1115" s="394"/>
    </row>
    <row r="1116" spans="3:3" x14ac:dyDescent="0.25">
      <c r="C1116" s="394"/>
    </row>
    <row r="1117" spans="3:3" x14ac:dyDescent="0.25">
      <c r="C1117" s="394"/>
    </row>
    <row r="1118" spans="3:3" x14ac:dyDescent="0.25">
      <c r="C1118" s="394"/>
    </row>
    <row r="1119" spans="3:3" x14ac:dyDescent="0.25">
      <c r="C1119" s="394"/>
    </row>
    <row r="1120" spans="3:3" x14ac:dyDescent="0.25">
      <c r="C1120" s="394"/>
    </row>
    <row r="1121" spans="3:3" x14ac:dyDescent="0.25">
      <c r="C1121" s="394"/>
    </row>
    <row r="1122" spans="3:3" x14ac:dyDescent="0.25">
      <c r="C1122" s="394"/>
    </row>
    <row r="1123" spans="3:3" x14ac:dyDescent="0.25">
      <c r="C1123" s="394"/>
    </row>
    <row r="1124" spans="3:3" x14ac:dyDescent="0.25">
      <c r="C1124" s="394"/>
    </row>
    <row r="1125" spans="3:3" x14ac:dyDescent="0.25">
      <c r="C1125" s="394"/>
    </row>
    <row r="1126" spans="3:3" x14ac:dyDescent="0.25">
      <c r="C1126" s="394"/>
    </row>
    <row r="1127" spans="3:3" x14ac:dyDescent="0.25">
      <c r="C1127" s="394"/>
    </row>
    <row r="1128" spans="3:3" x14ac:dyDescent="0.25">
      <c r="C1128" s="394"/>
    </row>
    <row r="1129" spans="3:3" x14ac:dyDescent="0.25">
      <c r="C1129" s="394"/>
    </row>
    <row r="1130" spans="3:3" x14ac:dyDescent="0.25">
      <c r="C1130" s="394"/>
    </row>
    <row r="1131" spans="3:3" x14ac:dyDescent="0.25">
      <c r="C1131" s="394"/>
    </row>
    <row r="1132" spans="3:3" x14ac:dyDescent="0.25">
      <c r="C1132" s="394"/>
    </row>
    <row r="1133" spans="3:3" x14ac:dyDescent="0.25">
      <c r="C1133" s="394"/>
    </row>
    <row r="1134" spans="3:3" x14ac:dyDescent="0.25">
      <c r="C1134" s="394"/>
    </row>
    <row r="1135" spans="3:3" x14ac:dyDescent="0.25">
      <c r="C1135" s="394"/>
    </row>
    <row r="1136" spans="3:3" x14ac:dyDescent="0.25">
      <c r="C1136" s="394"/>
    </row>
    <row r="1137" spans="3:3" x14ac:dyDescent="0.25">
      <c r="C1137" s="394"/>
    </row>
    <row r="1138" spans="3:3" x14ac:dyDescent="0.25">
      <c r="C1138" s="394"/>
    </row>
    <row r="1139" spans="3:3" x14ac:dyDescent="0.25">
      <c r="C1139" s="394"/>
    </row>
    <row r="1140" spans="3:3" x14ac:dyDescent="0.25">
      <c r="C1140" s="394"/>
    </row>
    <row r="1141" spans="3:3" x14ac:dyDescent="0.25">
      <c r="C1141" s="394"/>
    </row>
    <row r="1142" spans="3:3" x14ac:dyDescent="0.25">
      <c r="C1142" s="394"/>
    </row>
    <row r="1143" spans="3:3" x14ac:dyDescent="0.25">
      <c r="C1143" s="394"/>
    </row>
    <row r="1144" spans="3:3" x14ac:dyDescent="0.25">
      <c r="C1144" s="394"/>
    </row>
    <row r="1145" spans="3:3" x14ac:dyDescent="0.25">
      <c r="C1145" s="394"/>
    </row>
    <row r="1146" spans="3:3" x14ac:dyDescent="0.25">
      <c r="C1146" s="394"/>
    </row>
    <row r="1147" spans="3:3" x14ac:dyDescent="0.25">
      <c r="C1147" s="394"/>
    </row>
    <row r="1148" spans="3:3" x14ac:dyDescent="0.25">
      <c r="C1148" s="394"/>
    </row>
    <row r="1149" spans="3:3" x14ac:dyDescent="0.25">
      <c r="C1149" s="394"/>
    </row>
    <row r="1150" spans="3:3" x14ac:dyDescent="0.25">
      <c r="C1150" s="394"/>
    </row>
    <row r="1151" spans="3:3" x14ac:dyDescent="0.25">
      <c r="C1151" s="394"/>
    </row>
    <row r="1152" spans="3:3" x14ac:dyDescent="0.25">
      <c r="C1152" s="394"/>
    </row>
    <row r="1153" spans="3:3" x14ac:dyDescent="0.25">
      <c r="C1153" s="394"/>
    </row>
    <row r="1154" spans="3:3" x14ac:dyDescent="0.25">
      <c r="C1154" s="394"/>
    </row>
    <row r="1155" spans="3:3" x14ac:dyDescent="0.25">
      <c r="C1155" s="394"/>
    </row>
    <row r="1156" spans="3:3" x14ac:dyDescent="0.25">
      <c r="C1156" s="394"/>
    </row>
    <row r="1157" spans="3:3" x14ac:dyDescent="0.25">
      <c r="C1157" s="394"/>
    </row>
    <row r="1158" spans="3:3" x14ac:dyDescent="0.25">
      <c r="C1158" s="394"/>
    </row>
    <row r="1159" spans="3:3" x14ac:dyDescent="0.25">
      <c r="C1159" s="394"/>
    </row>
    <row r="1160" spans="3:3" x14ac:dyDescent="0.25">
      <c r="C1160" s="394"/>
    </row>
    <row r="1161" spans="3:3" x14ac:dyDescent="0.25">
      <c r="C1161" s="394"/>
    </row>
    <row r="1162" spans="3:3" x14ac:dyDescent="0.25">
      <c r="C1162" s="394"/>
    </row>
    <row r="1163" spans="3:3" x14ac:dyDescent="0.25">
      <c r="C1163" s="394"/>
    </row>
    <row r="1164" spans="3:3" x14ac:dyDescent="0.25">
      <c r="C1164" s="394"/>
    </row>
    <row r="1165" spans="3:3" x14ac:dyDescent="0.25">
      <c r="C1165" s="394"/>
    </row>
    <row r="1166" spans="3:3" x14ac:dyDescent="0.25">
      <c r="C1166" s="394"/>
    </row>
    <row r="1167" spans="3:3" x14ac:dyDescent="0.25">
      <c r="C1167" s="394"/>
    </row>
    <row r="1168" spans="3:3" x14ac:dyDescent="0.25">
      <c r="C1168" s="394"/>
    </row>
    <row r="1169" spans="3:3" x14ac:dyDescent="0.25">
      <c r="C1169" s="394"/>
    </row>
    <row r="1170" spans="3:3" x14ac:dyDescent="0.25">
      <c r="C1170" s="394"/>
    </row>
    <row r="1171" spans="3:3" x14ac:dyDescent="0.25">
      <c r="C1171" s="394"/>
    </row>
    <row r="1172" spans="3:3" x14ac:dyDescent="0.25">
      <c r="C1172" s="394"/>
    </row>
    <row r="1173" spans="3:3" x14ac:dyDescent="0.25">
      <c r="C1173" s="394"/>
    </row>
    <row r="1174" spans="3:3" x14ac:dyDescent="0.25">
      <c r="C1174" s="394"/>
    </row>
    <row r="1175" spans="3:3" x14ac:dyDescent="0.25">
      <c r="C1175" s="394"/>
    </row>
    <row r="1176" spans="3:3" x14ac:dyDescent="0.25">
      <c r="C1176" s="394"/>
    </row>
    <row r="1177" spans="3:3" x14ac:dyDescent="0.25">
      <c r="C1177" s="394"/>
    </row>
    <row r="1178" spans="3:3" x14ac:dyDescent="0.25">
      <c r="C1178" s="394"/>
    </row>
    <row r="1179" spans="3:3" x14ac:dyDescent="0.25">
      <c r="C1179" s="394"/>
    </row>
    <row r="1180" spans="3:3" x14ac:dyDescent="0.25">
      <c r="C1180" s="394"/>
    </row>
    <row r="1181" spans="3:3" x14ac:dyDescent="0.25">
      <c r="C1181" s="394"/>
    </row>
    <row r="1182" spans="3:3" x14ac:dyDescent="0.25">
      <c r="C1182" s="394"/>
    </row>
    <row r="1183" spans="3:3" x14ac:dyDescent="0.25">
      <c r="C1183" s="394"/>
    </row>
    <row r="1184" spans="3:3" x14ac:dyDescent="0.25">
      <c r="C1184" s="394"/>
    </row>
    <row r="1185" spans="3:3" x14ac:dyDescent="0.25">
      <c r="C1185" s="394"/>
    </row>
    <row r="1186" spans="3:3" x14ac:dyDescent="0.25">
      <c r="C1186" s="394"/>
    </row>
    <row r="1187" spans="3:3" x14ac:dyDescent="0.25">
      <c r="C1187" s="394"/>
    </row>
    <row r="1188" spans="3:3" x14ac:dyDescent="0.25">
      <c r="C1188" s="394"/>
    </row>
    <row r="1189" spans="3:3" x14ac:dyDescent="0.25">
      <c r="C1189" s="394"/>
    </row>
    <row r="1190" spans="3:3" x14ac:dyDescent="0.25">
      <c r="C1190" s="394"/>
    </row>
    <row r="1191" spans="3:3" x14ac:dyDescent="0.25">
      <c r="C1191" s="394"/>
    </row>
    <row r="1192" spans="3:3" x14ac:dyDescent="0.25">
      <c r="C1192" s="394"/>
    </row>
    <row r="1193" spans="3:3" x14ac:dyDescent="0.25">
      <c r="C1193" s="394"/>
    </row>
    <row r="1194" spans="3:3" x14ac:dyDescent="0.25">
      <c r="C1194" s="394"/>
    </row>
    <row r="1195" spans="3:3" x14ac:dyDescent="0.25">
      <c r="C1195" s="394"/>
    </row>
    <row r="1196" spans="3:3" x14ac:dyDescent="0.25">
      <c r="C1196" s="394"/>
    </row>
    <row r="1197" spans="3:3" x14ac:dyDescent="0.25">
      <c r="C1197" s="394"/>
    </row>
    <row r="1198" spans="3:3" x14ac:dyDescent="0.25">
      <c r="C1198" s="394"/>
    </row>
    <row r="1199" spans="3:3" x14ac:dyDescent="0.25">
      <c r="C1199" s="394"/>
    </row>
    <row r="1200" spans="3:3" x14ac:dyDescent="0.25">
      <c r="C1200" s="394"/>
    </row>
    <row r="1201" spans="3:3" x14ac:dyDescent="0.25">
      <c r="C1201" s="394"/>
    </row>
    <row r="1202" spans="3:3" x14ac:dyDescent="0.25">
      <c r="C1202" s="394"/>
    </row>
    <row r="1203" spans="3:3" x14ac:dyDescent="0.25">
      <c r="C1203" s="394"/>
    </row>
    <row r="1204" spans="3:3" x14ac:dyDescent="0.25">
      <c r="C1204" s="394"/>
    </row>
    <row r="1205" spans="3:3" x14ac:dyDescent="0.25">
      <c r="C1205" s="394"/>
    </row>
    <row r="1206" spans="3:3" x14ac:dyDescent="0.25">
      <c r="C1206" s="394"/>
    </row>
    <row r="1207" spans="3:3" x14ac:dyDescent="0.25">
      <c r="C1207" s="394"/>
    </row>
    <row r="1208" spans="3:3" x14ac:dyDescent="0.25">
      <c r="C1208" s="394"/>
    </row>
    <row r="1209" spans="3:3" x14ac:dyDescent="0.25">
      <c r="C1209" s="394"/>
    </row>
    <row r="1210" spans="3:3" x14ac:dyDescent="0.25">
      <c r="C1210" s="394"/>
    </row>
    <row r="1211" spans="3:3" x14ac:dyDescent="0.25">
      <c r="C1211" s="394"/>
    </row>
    <row r="1212" spans="3:3" x14ac:dyDescent="0.25">
      <c r="C1212" s="394"/>
    </row>
    <row r="1213" spans="3:3" x14ac:dyDescent="0.25">
      <c r="C1213" s="394"/>
    </row>
    <row r="1214" spans="3:3" x14ac:dyDescent="0.25">
      <c r="C1214" s="394"/>
    </row>
    <row r="1215" spans="3:3" x14ac:dyDescent="0.25">
      <c r="C1215" s="394"/>
    </row>
    <row r="1216" spans="3:3" x14ac:dyDescent="0.25">
      <c r="C1216" s="394"/>
    </row>
    <row r="1217" spans="3:3" x14ac:dyDescent="0.25">
      <c r="C1217" s="394"/>
    </row>
    <row r="1218" spans="3:3" x14ac:dyDescent="0.25">
      <c r="C1218" s="394"/>
    </row>
    <row r="1219" spans="3:3" x14ac:dyDescent="0.25">
      <c r="C1219" s="394"/>
    </row>
    <row r="1220" spans="3:3" x14ac:dyDescent="0.25">
      <c r="C1220" s="394"/>
    </row>
    <row r="1221" spans="3:3" x14ac:dyDescent="0.25">
      <c r="C1221" s="394"/>
    </row>
    <row r="1222" spans="3:3" x14ac:dyDescent="0.25">
      <c r="C1222" s="394"/>
    </row>
    <row r="1223" spans="3:3" x14ac:dyDescent="0.25">
      <c r="C1223" s="394"/>
    </row>
    <row r="1224" spans="3:3" x14ac:dyDescent="0.25">
      <c r="C1224" s="394"/>
    </row>
    <row r="1225" spans="3:3" x14ac:dyDescent="0.25">
      <c r="C1225" s="394"/>
    </row>
    <row r="1226" spans="3:3" x14ac:dyDescent="0.25">
      <c r="C1226" s="394"/>
    </row>
    <row r="1227" spans="3:3" x14ac:dyDescent="0.25">
      <c r="C1227" s="394"/>
    </row>
    <row r="1228" spans="3:3" x14ac:dyDescent="0.25">
      <c r="C1228" s="394"/>
    </row>
    <row r="1229" spans="3:3" x14ac:dyDescent="0.25">
      <c r="C1229" s="394"/>
    </row>
    <row r="1230" spans="3:3" x14ac:dyDescent="0.25">
      <c r="C1230" s="394"/>
    </row>
    <row r="1231" spans="3:3" x14ac:dyDescent="0.25">
      <c r="C1231" s="394"/>
    </row>
    <row r="1232" spans="3:3" x14ac:dyDescent="0.25">
      <c r="C1232" s="394"/>
    </row>
    <row r="1233" spans="3:3" x14ac:dyDescent="0.25">
      <c r="C1233" s="394"/>
    </row>
    <row r="1234" spans="3:3" x14ac:dyDescent="0.25">
      <c r="C1234" s="394"/>
    </row>
    <row r="1235" spans="3:3" x14ac:dyDescent="0.25">
      <c r="C1235" s="394"/>
    </row>
    <row r="1236" spans="3:3" x14ac:dyDescent="0.25">
      <c r="C1236" s="394"/>
    </row>
    <row r="1237" spans="3:3" x14ac:dyDescent="0.25">
      <c r="C1237" s="394"/>
    </row>
    <row r="1238" spans="3:3" x14ac:dyDescent="0.25">
      <c r="C1238" s="394"/>
    </row>
    <row r="1239" spans="3:3" x14ac:dyDescent="0.25">
      <c r="C1239" s="394"/>
    </row>
    <row r="1240" spans="3:3" x14ac:dyDescent="0.25">
      <c r="C1240" s="394"/>
    </row>
    <row r="1241" spans="3:3" x14ac:dyDescent="0.25">
      <c r="C1241" s="394"/>
    </row>
    <row r="1242" spans="3:3" x14ac:dyDescent="0.25">
      <c r="C1242" s="394"/>
    </row>
    <row r="1243" spans="3:3" x14ac:dyDescent="0.25">
      <c r="C1243" s="394"/>
    </row>
    <row r="1244" spans="3:3" x14ac:dyDescent="0.25">
      <c r="C1244" s="394"/>
    </row>
    <row r="1245" spans="3:3" x14ac:dyDescent="0.25">
      <c r="C1245" s="394"/>
    </row>
    <row r="1246" spans="3:3" x14ac:dyDescent="0.25">
      <c r="C1246" s="394"/>
    </row>
    <row r="1247" spans="3:3" x14ac:dyDescent="0.25">
      <c r="C1247" s="394"/>
    </row>
    <row r="1248" spans="3:3" x14ac:dyDescent="0.25">
      <c r="C1248" s="394"/>
    </row>
    <row r="1249" spans="3:3" x14ac:dyDescent="0.25">
      <c r="C1249" s="394"/>
    </row>
    <row r="1250" spans="3:3" x14ac:dyDescent="0.25">
      <c r="C1250" s="394"/>
    </row>
    <row r="1251" spans="3:3" x14ac:dyDescent="0.25">
      <c r="C1251" s="394"/>
    </row>
    <row r="1252" spans="3:3" x14ac:dyDescent="0.25">
      <c r="C1252" s="394"/>
    </row>
    <row r="1253" spans="3:3" x14ac:dyDescent="0.25">
      <c r="C1253" s="394"/>
    </row>
    <row r="1254" spans="3:3" x14ac:dyDescent="0.25">
      <c r="C1254" s="394"/>
    </row>
    <row r="1255" spans="3:3" x14ac:dyDescent="0.25">
      <c r="C1255" s="394"/>
    </row>
    <row r="1256" spans="3:3" x14ac:dyDescent="0.25">
      <c r="C1256" s="394"/>
    </row>
    <row r="1257" spans="3:3" x14ac:dyDescent="0.25">
      <c r="C1257" s="394"/>
    </row>
    <row r="1258" spans="3:3" x14ac:dyDescent="0.25">
      <c r="C1258" s="394"/>
    </row>
    <row r="1259" spans="3:3" x14ac:dyDescent="0.25">
      <c r="C1259" s="394"/>
    </row>
    <row r="1260" spans="3:3" x14ac:dyDescent="0.25">
      <c r="C1260" s="394"/>
    </row>
    <row r="1261" spans="3:3" x14ac:dyDescent="0.25">
      <c r="C1261" s="394"/>
    </row>
    <row r="1262" spans="3:3" x14ac:dyDescent="0.25">
      <c r="C1262" s="394"/>
    </row>
    <row r="1263" spans="3:3" x14ac:dyDescent="0.25">
      <c r="C1263" s="394"/>
    </row>
    <row r="1264" spans="3:3" x14ac:dyDescent="0.25">
      <c r="C1264" s="394"/>
    </row>
    <row r="1265" spans="3:3" x14ac:dyDescent="0.25">
      <c r="C1265" s="394"/>
    </row>
    <row r="1266" spans="3:3" x14ac:dyDescent="0.25">
      <c r="C1266" s="394"/>
    </row>
    <row r="1267" spans="3:3" x14ac:dyDescent="0.25">
      <c r="C1267" s="394"/>
    </row>
    <row r="1268" spans="3:3" x14ac:dyDescent="0.25">
      <c r="C1268" s="394"/>
    </row>
    <row r="1269" spans="3:3" x14ac:dyDescent="0.25">
      <c r="C1269" s="394"/>
    </row>
    <row r="1270" spans="3:3" x14ac:dyDescent="0.25">
      <c r="C1270" s="394"/>
    </row>
    <row r="1271" spans="3:3" x14ac:dyDescent="0.25">
      <c r="C1271" s="394"/>
    </row>
    <row r="1272" spans="3:3" x14ac:dyDescent="0.25">
      <c r="C1272" s="394"/>
    </row>
    <row r="1273" spans="3:3" x14ac:dyDescent="0.25">
      <c r="C1273" s="394"/>
    </row>
    <row r="1274" spans="3:3" x14ac:dyDescent="0.25">
      <c r="C1274" s="394"/>
    </row>
    <row r="1275" spans="3:3" x14ac:dyDescent="0.25">
      <c r="C1275" s="394"/>
    </row>
    <row r="1276" spans="3:3" x14ac:dyDescent="0.25">
      <c r="C1276" s="394"/>
    </row>
    <row r="1277" spans="3:3" x14ac:dyDescent="0.25">
      <c r="C1277" s="394"/>
    </row>
    <row r="1278" spans="3:3" x14ac:dyDescent="0.25">
      <c r="C1278" s="394"/>
    </row>
    <row r="1279" spans="3:3" x14ac:dyDescent="0.25">
      <c r="C1279" s="394"/>
    </row>
    <row r="1280" spans="3:3" x14ac:dyDescent="0.25">
      <c r="C1280" s="394"/>
    </row>
    <row r="1281" spans="3:3" x14ac:dyDescent="0.25">
      <c r="C1281" s="394"/>
    </row>
    <row r="1282" spans="3:3" x14ac:dyDescent="0.25">
      <c r="C1282" s="394"/>
    </row>
    <row r="1283" spans="3:3" x14ac:dyDescent="0.25">
      <c r="C1283" s="394"/>
    </row>
    <row r="1284" spans="3:3" x14ac:dyDescent="0.25">
      <c r="C1284" s="394"/>
    </row>
    <row r="1285" spans="3:3" x14ac:dyDescent="0.25">
      <c r="C1285" s="394"/>
    </row>
    <row r="1286" spans="3:3" x14ac:dyDescent="0.25">
      <c r="C1286" s="394"/>
    </row>
    <row r="1287" spans="3:3" x14ac:dyDescent="0.25">
      <c r="C1287" s="394"/>
    </row>
    <row r="1288" spans="3:3" x14ac:dyDescent="0.25">
      <c r="C1288" s="394"/>
    </row>
    <row r="1289" spans="3:3" x14ac:dyDescent="0.25">
      <c r="C1289" s="394"/>
    </row>
    <row r="1290" spans="3:3" x14ac:dyDescent="0.25">
      <c r="C1290" s="394"/>
    </row>
    <row r="1291" spans="3:3" x14ac:dyDescent="0.25">
      <c r="C1291" s="394"/>
    </row>
    <row r="1292" spans="3:3" x14ac:dyDescent="0.25">
      <c r="C1292" s="394"/>
    </row>
    <row r="1293" spans="3:3" x14ac:dyDescent="0.25">
      <c r="C1293" s="394"/>
    </row>
    <row r="1294" spans="3:3" x14ac:dyDescent="0.25">
      <c r="C1294" s="394"/>
    </row>
    <row r="1295" spans="3:3" x14ac:dyDescent="0.25">
      <c r="C1295" s="394"/>
    </row>
    <row r="1296" spans="3:3" x14ac:dyDescent="0.25">
      <c r="C1296" s="394"/>
    </row>
    <row r="1297" spans="3:3" x14ac:dyDescent="0.25">
      <c r="C1297" s="394"/>
    </row>
    <row r="1298" spans="3:3" x14ac:dyDescent="0.25">
      <c r="C1298" s="394"/>
    </row>
    <row r="1299" spans="3:3" x14ac:dyDescent="0.25">
      <c r="C1299" s="394"/>
    </row>
    <row r="1300" spans="3:3" x14ac:dyDescent="0.25">
      <c r="C1300" s="394"/>
    </row>
    <row r="1301" spans="3:3" x14ac:dyDescent="0.25">
      <c r="C1301" s="394"/>
    </row>
    <row r="1302" spans="3:3" x14ac:dyDescent="0.25">
      <c r="C1302" s="394"/>
    </row>
    <row r="1303" spans="3:3" x14ac:dyDescent="0.25">
      <c r="C1303" s="394"/>
    </row>
    <row r="1304" spans="3:3" x14ac:dyDescent="0.25">
      <c r="C1304" s="394"/>
    </row>
    <row r="1305" spans="3:3" x14ac:dyDescent="0.25">
      <c r="C1305" s="394"/>
    </row>
    <row r="1306" spans="3:3" x14ac:dyDescent="0.25">
      <c r="C1306" s="394"/>
    </row>
    <row r="1307" spans="3:3" x14ac:dyDescent="0.25">
      <c r="C1307" s="394"/>
    </row>
    <row r="1308" spans="3:3" x14ac:dyDescent="0.25">
      <c r="C1308" s="394"/>
    </row>
    <row r="1309" spans="3:3" x14ac:dyDescent="0.25">
      <c r="C1309" s="394"/>
    </row>
    <row r="1310" spans="3:3" x14ac:dyDescent="0.25">
      <c r="C1310" s="394"/>
    </row>
    <row r="1311" spans="3:3" x14ac:dyDescent="0.25">
      <c r="C1311" s="394"/>
    </row>
    <row r="1312" spans="3:3" x14ac:dyDescent="0.25">
      <c r="C1312" s="394"/>
    </row>
    <row r="1313" spans="3:3" x14ac:dyDescent="0.25">
      <c r="C1313" s="394"/>
    </row>
    <row r="1314" spans="3:3" x14ac:dyDescent="0.25">
      <c r="C1314" s="394"/>
    </row>
    <row r="1315" spans="3:3" x14ac:dyDescent="0.25">
      <c r="C1315" s="394"/>
    </row>
    <row r="1316" spans="3:3" x14ac:dyDescent="0.25">
      <c r="C1316" s="394"/>
    </row>
    <row r="1317" spans="3:3" x14ac:dyDescent="0.25">
      <c r="C1317" s="394"/>
    </row>
    <row r="1318" spans="3:3" x14ac:dyDescent="0.25">
      <c r="C1318" s="394"/>
    </row>
    <row r="1319" spans="3:3" x14ac:dyDescent="0.25">
      <c r="C1319" s="394"/>
    </row>
    <row r="1320" spans="3:3" x14ac:dyDescent="0.25">
      <c r="C1320" s="394"/>
    </row>
    <row r="1321" spans="3:3" x14ac:dyDescent="0.25">
      <c r="C1321" s="394"/>
    </row>
    <row r="1322" spans="3:3" x14ac:dyDescent="0.25">
      <c r="C1322" s="394"/>
    </row>
    <row r="1323" spans="3:3" x14ac:dyDescent="0.25">
      <c r="C1323" s="394"/>
    </row>
    <row r="1324" spans="3:3" x14ac:dyDescent="0.25">
      <c r="C1324" s="394"/>
    </row>
    <row r="1325" spans="3:3" x14ac:dyDescent="0.25">
      <c r="C1325" s="394"/>
    </row>
    <row r="1326" spans="3:3" x14ac:dyDescent="0.25">
      <c r="C1326" s="394"/>
    </row>
    <row r="1327" spans="3:3" x14ac:dyDescent="0.25">
      <c r="C1327" s="394"/>
    </row>
    <row r="1328" spans="3:3" x14ac:dyDescent="0.25">
      <c r="C1328" s="394"/>
    </row>
    <row r="1329" spans="3:3" x14ac:dyDescent="0.25">
      <c r="C1329" s="394"/>
    </row>
    <row r="1330" spans="3:3" x14ac:dyDescent="0.25">
      <c r="C1330" s="394"/>
    </row>
    <row r="1331" spans="3:3" x14ac:dyDescent="0.25">
      <c r="C1331" s="394"/>
    </row>
    <row r="1332" spans="3:3" x14ac:dyDescent="0.25">
      <c r="C1332" s="394"/>
    </row>
    <row r="1333" spans="3:3" x14ac:dyDescent="0.25">
      <c r="C1333" s="394"/>
    </row>
    <row r="1334" spans="3:3" x14ac:dyDescent="0.25">
      <c r="C1334" s="394"/>
    </row>
    <row r="1335" spans="3:3" x14ac:dyDescent="0.25">
      <c r="C1335" s="394"/>
    </row>
    <row r="1336" spans="3:3" x14ac:dyDescent="0.25">
      <c r="C1336" s="394"/>
    </row>
    <row r="1337" spans="3:3" x14ac:dyDescent="0.25">
      <c r="C1337" s="394"/>
    </row>
    <row r="1338" spans="3:3" x14ac:dyDescent="0.25">
      <c r="C1338" s="394"/>
    </row>
    <row r="1339" spans="3:3" x14ac:dyDescent="0.25">
      <c r="C1339" s="394"/>
    </row>
    <row r="1340" spans="3:3" x14ac:dyDescent="0.25">
      <c r="C1340" s="394"/>
    </row>
    <row r="1341" spans="3:3" x14ac:dyDescent="0.25">
      <c r="C1341" s="394"/>
    </row>
    <row r="1342" spans="3:3" x14ac:dyDescent="0.25">
      <c r="C1342" s="394"/>
    </row>
    <row r="1343" spans="3:3" x14ac:dyDescent="0.25">
      <c r="C1343" s="394"/>
    </row>
    <row r="1344" spans="3:3" x14ac:dyDescent="0.25">
      <c r="C1344" s="394"/>
    </row>
    <row r="1345" spans="3:3" x14ac:dyDescent="0.25">
      <c r="C1345" s="394"/>
    </row>
    <row r="1346" spans="3:3" x14ac:dyDescent="0.25">
      <c r="C1346" s="394"/>
    </row>
    <row r="1347" spans="3:3" x14ac:dyDescent="0.25">
      <c r="C1347" s="394"/>
    </row>
    <row r="1348" spans="3:3" x14ac:dyDescent="0.25">
      <c r="C1348" s="394"/>
    </row>
    <row r="1349" spans="3:3" x14ac:dyDescent="0.25">
      <c r="C1349" s="394"/>
    </row>
    <row r="1350" spans="3:3" x14ac:dyDescent="0.25">
      <c r="C1350" s="394"/>
    </row>
    <row r="1351" spans="3:3" x14ac:dyDescent="0.25">
      <c r="C1351" s="394"/>
    </row>
    <row r="1352" spans="3:3" x14ac:dyDescent="0.25">
      <c r="C1352" s="394"/>
    </row>
    <row r="1353" spans="3:3" x14ac:dyDescent="0.25">
      <c r="C1353" s="394"/>
    </row>
    <row r="1354" spans="3:3" x14ac:dyDescent="0.25">
      <c r="C1354" s="394"/>
    </row>
    <row r="1355" spans="3:3" x14ac:dyDescent="0.25">
      <c r="C1355" s="394"/>
    </row>
    <row r="1356" spans="3:3" x14ac:dyDescent="0.25">
      <c r="C1356" s="394"/>
    </row>
    <row r="1357" spans="3:3" x14ac:dyDescent="0.25">
      <c r="C1357" s="394"/>
    </row>
    <row r="1358" spans="3:3" x14ac:dyDescent="0.25">
      <c r="C1358" s="394"/>
    </row>
    <row r="1359" spans="3:3" x14ac:dyDescent="0.25">
      <c r="C1359" s="394"/>
    </row>
    <row r="1360" spans="3:3" x14ac:dyDescent="0.25">
      <c r="C1360" s="394"/>
    </row>
    <row r="1361" spans="3:3" x14ac:dyDescent="0.25">
      <c r="C1361" s="394"/>
    </row>
    <row r="1362" spans="3:3" x14ac:dyDescent="0.25">
      <c r="C1362" s="394"/>
    </row>
    <row r="1363" spans="3:3" x14ac:dyDescent="0.25">
      <c r="C1363" s="394"/>
    </row>
    <row r="1364" spans="3:3" x14ac:dyDescent="0.25">
      <c r="C1364" s="394"/>
    </row>
    <row r="1365" spans="3:3" x14ac:dyDescent="0.25">
      <c r="C1365" s="394"/>
    </row>
    <row r="1366" spans="3:3" x14ac:dyDescent="0.25">
      <c r="C1366" s="394"/>
    </row>
    <row r="1367" spans="3:3" x14ac:dyDescent="0.25">
      <c r="C1367" s="394"/>
    </row>
    <row r="1368" spans="3:3" x14ac:dyDescent="0.25">
      <c r="C1368" s="394"/>
    </row>
    <row r="1369" spans="3:3" x14ac:dyDescent="0.25">
      <c r="C1369" s="394"/>
    </row>
    <row r="1370" spans="3:3" x14ac:dyDescent="0.25">
      <c r="C1370" s="394"/>
    </row>
    <row r="1371" spans="3:3" x14ac:dyDescent="0.25">
      <c r="C1371" s="394"/>
    </row>
    <row r="1372" spans="3:3" x14ac:dyDescent="0.25">
      <c r="C1372" s="394"/>
    </row>
    <row r="1373" spans="3:3" x14ac:dyDescent="0.25">
      <c r="C1373" s="394"/>
    </row>
    <row r="1374" spans="3:3" x14ac:dyDescent="0.25">
      <c r="C1374" s="394"/>
    </row>
    <row r="1375" spans="3:3" x14ac:dyDescent="0.25">
      <c r="C1375" s="394"/>
    </row>
    <row r="1376" spans="3:3" x14ac:dyDescent="0.25">
      <c r="C1376" s="394"/>
    </row>
    <row r="1377" spans="3:3" x14ac:dyDescent="0.25">
      <c r="C1377" s="394"/>
    </row>
    <row r="1378" spans="3:3" x14ac:dyDescent="0.25">
      <c r="C1378" s="394"/>
    </row>
    <row r="1379" spans="3:3" x14ac:dyDescent="0.25">
      <c r="C1379" s="394"/>
    </row>
    <row r="1380" spans="3:3" x14ac:dyDescent="0.25">
      <c r="C1380" s="394"/>
    </row>
    <row r="1381" spans="3:3" x14ac:dyDescent="0.25">
      <c r="C1381" s="394"/>
    </row>
    <row r="1382" spans="3:3" x14ac:dyDescent="0.25">
      <c r="C1382" s="394"/>
    </row>
    <row r="1383" spans="3:3" x14ac:dyDescent="0.25">
      <c r="C1383" s="394"/>
    </row>
    <row r="1384" spans="3:3" x14ac:dyDescent="0.25">
      <c r="C1384" s="394"/>
    </row>
    <row r="1385" spans="3:3" x14ac:dyDescent="0.25">
      <c r="C1385" s="394"/>
    </row>
    <row r="1386" spans="3:3" x14ac:dyDescent="0.25">
      <c r="C1386" s="394"/>
    </row>
    <row r="1387" spans="3:3" x14ac:dyDescent="0.25">
      <c r="C1387" s="394"/>
    </row>
    <row r="1388" spans="3:3" x14ac:dyDescent="0.25">
      <c r="C1388" s="394"/>
    </row>
    <row r="1389" spans="3:3" x14ac:dyDescent="0.25">
      <c r="C1389" s="394"/>
    </row>
    <row r="1390" spans="3:3" x14ac:dyDescent="0.25">
      <c r="C1390" s="394"/>
    </row>
    <row r="1391" spans="3:3" x14ac:dyDescent="0.25">
      <c r="C1391" s="394"/>
    </row>
    <row r="1392" spans="3:3" x14ac:dyDescent="0.25">
      <c r="C1392" s="394"/>
    </row>
    <row r="1393" spans="3:3" x14ac:dyDescent="0.25">
      <c r="C1393" s="394"/>
    </row>
    <row r="1394" spans="3:3" x14ac:dyDescent="0.25">
      <c r="C1394" s="394"/>
    </row>
    <row r="1395" spans="3:3" x14ac:dyDescent="0.25">
      <c r="C1395" s="394"/>
    </row>
    <row r="1396" spans="3:3" x14ac:dyDescent="0.25">
      <c r="C1396" s="394"/>
    </row>
    <row r="1397" spans="3:3" x14ac:dyDescent="0.25">
      <c r="C1397" s="394"/>
    </row>
    <row r="1398" spans="3:3" x14ac:dyDescent="0.25">
      <c r="C1398" s="394"/>
    </row>
    <row r="1399" spans="3:3" x14ac:dyDescent="0.25">
      <c r="C1399" s="394"/>
    </row>
    <row r="1400" spans="3:3" x14ac:dyDescent="0.25">
      <c r="C1400" s="394"/>
    </row>
    <row r="1401" spans="3:3" x14ac:dyDescent="0.25">
      <c r="C1401" s="394"/>
    </row>
    <row r="1402" spans="3:3" x14ac:dyDescent="0.25">
      <c r="C1402" s="394"/>
    </row>
    <row r="1403" spans="3:3" x14ac:dyDescent="0.25">
      <c r="C1403" s="394"/>
    </row>
    <row r="1404" spans="3:3" x14ac:dyDescent="0.25">
      <c r="C1404" s="394"/>
    </row>
    <row r="1405" spans="3:3" x14ac:dyDescent="0.25">
      <c r="C1405" s="394"/>
    </row>
    <row r="1406" spans="3:3" x14ac:dyDescent="0.25">
      <c r="C1406" s="394"/>
    </row>
    <row r="1407" spans="3:3" x14ac:dyDescent="0.25">
      <c r="C1407" s="394"/>
    </row>
    <row r="1408" spans="3:3" x14ac:dyDescent="0.25">
      <c r="C1408" s="394"/>
    </row>
    <row r="1409" spans="3:3" x14ac:dyDescent="0.25">
      <c r="C1409" s="394"/>
    </row>
    <row r="1410" spans="3:3" x14ac:dyDescent="0.25">
      <c r="C1410" s="394"/>
    </row>
    <row r="1411" spans="3:3" x14ac:dyDescent="0.25">
      <c r="C1411" s="394"/>
    </row>
    <row r="1412" spans="3:3" x14ac:dyDescent="0.25">
      <c r="C1412" s="394"/>
    </row>
    <row r="1413" spans="3:3" x14ac:dyDescent="0.25">
      <c r="C1413" s="394"/>
    </row>
    <row r="1414" spans="3:3" x14ac:dyDescent="0.25">
      <c r="C1414" s="394"/>
    </row>
    <row r="1415" spans="3:3" x14ac:dyDescent="0.25">
      <c r="C1415" s="394"/>
    </row>
    <row r="1416" spans="3:3" x14ac:dyDescent="0.25">
      <c r="C1416" s="394"/>
    </row>
    <row r="1417" spans="3:3" x14ac:dyDescent="0.25">
      <c r="C1417" s="394"/>
    </row>
    <row r="1418" spans="3:3" x14ac:dyDescent="0.25">
      <c r="C1418" s="394"/>
    </row>
    <row r="1419" spans="3:3" x14ac:dyDescent="0.25">
      <c r="C1419" s="394"/>
    </row>
    <row r="1420" spans="3:3" x14ac:dyDescent="0.25">
      <c r="C1420" s="394"/>
    </row>
    <row r="1421" spans="3:3" x14ac:dyDescent="0.25">
      <c r="C1421" s="394"/>
    </row>
    <row r="1422" spans="3:3" x14ac:dyDescent="0.25">
      <c r="C1422" s="394"/>
    </row>
    <row r="1423" spans="3:3" x14ac:dyDescent="0.25">
      <c r="C1423" s="394"/>
    </row>
    <row r="1424" spans="3:3" x14ac:dyDescent="0.25">
      <c r="C1424" s="394"/>
    </row>
    <row r="1425" spans="3:3" x14ac:dyDescent="0.25">
      <c r="C1425" s="394"/>
    </row>
    <row r="1426" spans="3:3" x14ac:dyDescent="0.25">
      <c r="C1426" s="394"/>
    </row>
    <row r="1427" spans="3:3" x14ac:dyDescent="0.25">
      <c r="C1427" s="394"/>
    </row>
    <row r="1428" spans="3:3" x14ac:dyDescent="0.25">
      <c r="C1428" s="394"/>
    </row>
    <row r="1429" spans="3:3" x14ac:dyDescent="0.25">
      <c r="C1429" s="394"/>
    </row>
    <row r="1430" spans="3:3" x14ac:dyDescent="0.25">
      <c r="C1430" s="394"/>
    </row>
    <row r="1431" spans="3:3" x14ac:dyDescent="0.25">
      <c r="C1431" s="394"/>
    </row>
    <row r="1432" spans="3:3" x14ac:dyDescent="0.25">
      <c r="C1432" s="394"/>
    </row>
    <row r="1433" spans="3:3" x14ac:dyDescent="0.25">
      <c r="C1433" s="394"/>
    </row>
    <row r="1434" spans="3:3" x14ac:dyDescent="0.25">
      <c r="C1434" s="394"/>
    </row>
    <row r="1435" spans="3:3" x14ac:dyDescent="0.25">
      <c r="C1435" s="394"/>
    </row>
    <row r="1436" spans="3:3" x14ac:dyDescent="0.25">
      <c r="C1436" s="394"/>
    </row>
    <row r="1437" spans="3:3" x14ac:dyDescent="0.25">
      <c r="C1437" s="394"/>
    </row>
    <row r="1438" spans="3:3" x14ac:dyDescent="0.25">
      <c r="C1438" s="394"/>
    </row>
    <row r="1439" spans="3:3" x14ac:dyDescent="0.25">
      <c r="C1439" s="394"/>
    </row>
    <row r="1440" spans="3:3" x14ac:dyDescent="0.25">
      <c r="C1440" s="394"/>
    </row>
    <row r="1441" spans="3:3" x14ac:dyDescent="0.25">
      <c r="C1441" s="394"/>
    </row>
    <row r="1442" spans="3:3" x14ac:dyDescent="0.25">
      <c r="C1442" s="394"/>
    </row>
    <row r="1443" spans="3:3" x14ac:dyDescent="0.25">
      <c r="C1443" s="394"/>
    </row>
    <row r="1444" spans="3:3" x14ac:dyDescent="0.25">
      <c r="C1444" s="394"/>
    </row>
    <row r="1445" spans="3:3" x14ac:dyDescent="0.25">
      <c r="C1445" s="394"/>
    </row>
    <row r="1446" spans="3:3" x14ac:dyDescent="0.25">
      <c r="C1446" s="394"/>
    </row>
    <row r="1447" spans="3:3" x14ac:dyDescent="0.25">
      <c r="C1447" s="394"/>
    </row>
    <row r="1448" spans="3:3" x14ac:dyDescent="0.25">
      <c r="C1448" s="394"/>
    </row>
    <row r="1449" spans="3:3" x14ac:dyDescent="0.25">
      <c r="C1449" s="394"/>
    </row>
    <row r="1450" spans="3:3" x14ac:dyDescent="0.25">
      <c r="C1450" s="394"/>
    </row>
    <row r="1451" spans="3:3" x14ac:dyDescent="0.25">
      <c r="C1451" s="394"/>
    </row>
    <row r="1452" spans="3:3" x14ac:dyDescent="0.25">
      <c r="C1452" s="394"/>
    </row>
    <row r="1453" spans="3:3" x14ac:dyDescent="0.25">
      <c r="C1453" s="394"/>
    </row>
    <row r="1454" spans="3:3" x14ac:dyDescent="0.25">
      <c r="C1454" s="394"/>
    </row>
    <row r="1455" spans="3:3" x14ac:dyDescent="0.25">
      <c r="C1455" s="394"/>
    </row>
    <row r="1456" spans="3:3" x14ac:dyDescent="0.25">
      <c r="C1456" s="394"/>
    </row>
    <row r="1457" spans="3:3" x14ac:dyDescent="0.25">
      <c r="C1457" s="394"/>
    </row>
    <row r="1458" spans="3:3" x14ac:dyDescent="0.25">
      <c r="C1458" s="394"/>
    </row>
    <row r="1459" spans="3:3" x14ac:dyDescent="0.25">
      <c r="C1459" s="394"/>
    </row>
    <row r="1460" spans="3:3" x14ac:dyDescent="0.25">
      <c r="C1460" s="394"/>
    </row>
    <row r="1461" spans="3:3" x14ac:dyDescent="0.25">
      <c r="C1461" s="394"/>
    </row>
    <row r="1462" spans="3:3" x14ac:dyDescent="0.25">
      <c r="C1462" s="394"/>
    </row>
    <row r="1463" spans="3:3" x14ac:dyDescent="0.25">
      <c r="C1463" s="394"/>
    </row>
    <row r="1464" spans="3:3" x14ac:dyDescent="0.25">
      <c r="C1464" s="394"/>
    </row>
    <row r="1465" spans="3:3" x14ac:dyDescent="0.25">
      <c r="C1465" s="394"/>
    </row>
    <row r="1466" spans="3:3" x14ac:dyDescent="0.25">
      <c r="C1466" s="394"/>
    </row>
    <row r="1467" spans="3:3" x14ac:dyDescent="0.25">
      <c r="C1467" s="394"/>
    </row>
    <row r="1468" spans="3:3" x14ac:dyDescent="0.25">
      <c r="C1468" s="394"/>
    </row>
    <row r="1469" spans="3:3" x14ac:dyDescent="0.25">
      <c r="C1469" s="394"/>
    </row>
    <row r="1470" spans="3:3" x14ac:dyDescent="0.25">
      <c r="C1470" s="394"/>
    </row>
    <row r="1471" spans="3:3" x14ac:dyDescent="0.25">
      <c r="C1471" s="394"/>
    </row>
    <row r="1472" spans="3:3" x14ac:dyDescent="0.25">
      <c r="C1472" s="394"/>
    </row>
    <row r="1473" spans="3:3" x14ac:dyDescent="0.25">
      <c r="C1473" s="394"/>
    </row>
    <row r="1474" spans="3:3" x14ac:dyDescent="0.25">
      <c r="C1474" s="394"/>
    </row>
    <row r="1475" spans="3:3" x14ac:dyDescent="0.25">
      <c r="C1475" s="394"/>
    </row>
    <row r="1476" spans="3:3" x14ac:dyDescent="0.25">
      <c r="C1476" s="394"/>
    </row>
    <row r="1477" spans="3:3" x14ac:dyDescent="0.25">
      <c r="C1477" s="394"/>
    </row>
    <row r="1478" spans="3:3" x14ac:dyDescent="0.25">
      <c r="C1478" s="394"/>
    </row>
    <row r="1479" spans="3:3" x14ac:dyDescent="0.25">
      <c r="C1479" s="394"/>
    </row>
    <row r="1480" spans="3:3" x14ac:dyDescent="0.25">
      <c r="C1480" s="394"/>
    </row>
    <row r="1481" spans="3:3" x14ac:dyDescent="0.25">
      <c r="C1481" s="394"/>
    </row>
    <row r="1482" spans="3:3" x14ac:dyDescent="0.25">
      <c r="C1482" s="394"/>
    </row>
    <row r="1483" spans="3:3" x14ac:dyDescent="0.25">
      <c r="C1483" s="394"/>
    </row>
    <row r="1484" spans="3:3" x14ac:dyDescent="0.25">
      <c r="C1484" s="394"/>
    </row>
    <row r="1485" spans="3:3" x14ac:dyDescent="0.25">
      <c r="C1485" s="394"/>
    </row>
    <row r="1486" spans="3:3" x14ac:dyDescent="0.25">
      <c r="C1486" s="394"/>
    </row>
    <row r="1487" spans="3:3" x14ac:dyDescent="0.25">
      <c r="C1487" s="394"/>
    </row>
    <row r="1488" spans="3:3" x14ac:dyDescent="0.25">
      <c r="C1488" s="394"/>
    </row>
    <row r="1489" spans="3:3" x14ac:dyDescent="0.25">
      <c r="C1489" s="394"/>
    </row>
    <row r="1490" spans="3:3" x14ac:dyDescent="0.25">
      <c r="C1490" s="394"/>
    </row>
    <row r="1491" spans="3:3" x14ac:dyDescent="0.25">
      <c r="C1491" s="394"/>
    </row>
    <row r="1492" spans="3:3" x14ac:dyDescent="0.25">
      <c r="C1492" s="394"/>
    </row>
    <row r="1493" spans="3:3" x14ac:dyDescent="0.25">
      <c r="C1493" s="394"/>
    </row>
    <row r="1494" spans="3:3" x14ac:dyDescent="0.25">
      <c r="C1494" s="394"/>
    </row>
    <row r="1495" spans="3:3" x14ac:dyDescent="0.25">
      <c r="C1495" s="394"/>
    </row>
    <row r="1496" spans="3:3" x14ac:dyDescent="0.25">
      <c r="C1496" s="394"/>
    </row>
    <row r="1497" spans="3:3" x14ac:dyDescent="0.25">
      <c r="C1497" s="394"/>
    </row>
    <row r="1498" spans="3:3" x14ac:dyDescent="0.25">
      <c r="C1498" s="394"/>
    </row>
    <row r="1499" spans="3:3" x14ac:dyDescent="0.25">
      <c r="C1499" s="394"/>
    </row>
    <row r="1500" spans="3:3" x14ac:dyDescent="0.25">
      <c r="C1500" s="394"/>
    </row>
    <row r="1501" spans="3:3" x14ac:dyDescent="0.25">
      <c r="C1501" s="394"/>
    </row>
    <row r="1502" spans="3:3" x14ac:dyDescent="0.25">
      <c r="C1502" s="394"/>
    </row>
    <row r="1503" spans="3:3" x14ac:dyDescent="0.25">
      <c r="C1503" s="394"/>
    </row>
    <row r="1504" spans="3:3" x14ac:dyDescent="0.25">
      <c r="C1504" s="394"/>
    </row>
    <row r="1505" spans="3:3" x14ac:dyDescent="0.25">
      <c r="C1505" s="394"/>
    </row>
    <row r="1506" spans="3:3" x14ac:dyDescent="0.25">
      <c r="C1506" s="394"/>
    </row>
    <row r="1507" spans="3:3" x14ac:dyDescent="0.25">
      <c r="C1507" s="394"/>
    </row>
    <row r="1508" spans="3:3" x14ac:dyDescent="0.25">
      <c r="C1508" s="394"/>
    </row>
    <row r="1509" spans="3:3" x14ac:dyDescent="0.25">
      <c r="C1509" s="394"/>
    </row>
    <row r="1510" spans="3:3" x14ac:dyDescent="0.25">
      <c r="C1510" s="394"/>
    </row>
    <row r="1511" spans="3:3" x14ac:dyDescent="0.25">
      <c r="C1511" s="394"/>
    </row>
    <row r="1512" spans="3:3" x14ac:dyDescent="0.25">
      <c r="C1512" s="394"/>
    </row>
    <row r="1513" spans="3:3" x14ac:dyDescent="0.25">
      <c r="C1513" s="394"/>
    </row>
    <row r="1514" spans="3:3" x14ac:dyDescent="0.25">
      <c r="C1514" s="394"/>
    </row>
    <row r="1515" spans="3:3" x14ac:dyDescent="0.25">
      <c r="C1515" s="394"/>
    </row>
    <row r="1516" spans="3:3" x14ac:dyDescent="0.25">
      <c r="C1516" s="394"/>
    </row>
    <row r="1517" spans="3:3" x14ac:dyDescent="0.25">
      <c r="C1517" s="394"/>
    </row>
    <row r="1518" spans="3:3" x14ac:dyDescent="0.25">
      <c r="C1518" s="394"/>
    </row>
    <row r="1519" spans="3:3" x14ac:dyDescent="0.25">
      <c r="C1519" s="394"/>
    </row>
    <row r="1520" spans="3:3" x14ac:dyDescent="0.25">
      <c r="C1520" s="394"/>
    </row>
    <row r="1521" spans="3:3" x14ac:dyDescent="0.25">
      <c r="C1521" s="394"/>
    </row>
    <row r="1522" spans="3:3" x14ac:dyDescent="0.25">
      <c r="C1522" s="394"/>
    </row>
    <row r="1523" spans="3:3" x14ac:dyDescent="0.25">
      <c r="C1523" s="394"/>
    </row>
    <row r="1524" spans="3:3" x14ac:dyDescent="0.25">
      <c r="C1524" s="394"/>
    </row>
    <row r="1525" spans="3:3" x14ac:dyDescent="0.25">
      <c r="C1525" s="394"/>
    </row>
    <row r="1526" spans="3:3" x14ac:dyDescent="0.25">
      <c r="C1526" s="394"/>
    </row>
    <row r="1527" spans="3:3" x14ac:dyDescent="0.25">
      <c r="C1527" s="394"/>
    </row>
    <row r="1528" spans="3:3" x14ac:dyDescent="0.25">
      <c r="C1528" s="394"/>
    </row>
    <row r="1529" spans="3:3" x14ac:dyDescent="0.25">
      <c r="C1529" s="394"/>
    </row>
    <row r="1530" spans="3:3" x14ac:dyDescent="0.25">
      <c r="C1530" s="394"/>
    </row>
    <row r="1531" spans="3:3" x14ac:dyDescent="0.25">
      <c r="C1531" s="394"/>
    </row>
    <row r="1532" spans="3:3" x14ac:dyDescent="0.25">
      <c r="C1532" s="394"/>
    </row>
    <row r="1533" spans="3:3" x14ac:dyDescent="0.25">
      <c r="C1533" s="394"/>
    </row>
    <row r="1534" spans="3:3" x14ac:dyDescent="0.25">
      <c r="C1534" s="394"/>
    </row>
    <row r="1535" spans="3:3" x14ac:dyDescent="0.25">
      <c r="C1535" s="394"/>
    </row>
    <row r="1536" spans="3:3" x14ac:dyDescent="0.25">
      <c r="C1536" s="394"/>
    </row>
    <row r="1537" spans="3:3" x14ac:dyDescent="0.25">
      <c r="C1537" s="394"/>
    </row>
    <row r="1538" spans="3:3" x14ac:dyDescent="0.25">
      <c r="C1538" s="394"/>
    </row>
    <row r="1539" spans="3:3" x14ac:dyDescent="0.25">
      <c r="C1539" s="394"/>
    </row>
    <row r="1540" spans="3:3" x14ac:dyDescent="0.25">
      <c r="C1540" s="394"/>
    </row>
    <row r="1541" spans="3:3" x14ac:dyDescent="0.25">
      <c r="C1541" s="394"/>
    </row>
    <row r="1542" spans="3:3" x14ac:dyDescent="0.25">
      <c r="C1542" s="394"/>
    </row>
    <row r="1543" spans="3:3" x14ac:dyDescent="0.25">
      <c r="C1543" s="394"/>
    </row>
    <row r="1544" spans="3:3" x14ac:dyDescent="0.25">
      <c r="C1544" s="394"/>
    </row>
    <row r="1545" spans="3:3" x14ac:dyDescent="0.25">
      <c r="C1545" s="394"/>
    </row>
    <row r="1546" spans="3:3" x14ac:dyDescent="0.25">
      <c r="C1546" s="394"/>
    </row>
    <row r="1547" spans="3:3" x14ac:dyDescent="0.25">
      <c r="C1547" s="394"/>
    </row>
    <row r="1548" spans="3:3" x14ac:dyDescent="0.25">
      <c r="C1548" s="394"/>
    </row>
    <row r="1549" spans="3:3" x14ac:dyDescent="0.25">
      <c r="C1549" s="394"/>
    </row>
    <row r="1550" spans="3:3" x14ac:dyDescent="0.25">
      <c r="C1550" s="394"/>
    </row>
    <row r="1551" spans="3:3" x14ac:dyDescent="0.25">
      <c r="C1551" s="394"/>
    </row>
    <row r="1552" spans="3:3" x14ac:dyDescent="0.25">
      <c r="C1552" s="394"/>
    </row>
    <row r="1553" spans="3:3" x14ac:dyDescent="0.25">
      <c r="C1553" s="394"/>
    </row>
    <row r="1554" spans="3:3" x14ac:dyDescent="0.25">
      <c r="C1554" s="394"/>
    </row>
    <row r="1555" spans="3:3" x14ac:dyDescent="0.25">
      <c r="C1555" s="394"/>
    </row>
    <row r="1556" spans="3:3" x14ac:dyDescent="0.25">
      <c r="C1556" s="394"/>
    </row>
    <row r="1557" spans="3:3" x14ac:dyDescent="0.25">
      <c r="C1557" s="394"/>
    </row>
    <row r="1558" spans="3:3" x14ac:dyDescent="0.25">
      <c r="C1558" s="394"/>
    </row>
    <row r="1559" spans="3:3" x14ac:dyDescent="0.25">
      <c r="C1559" s="394"/>
    </row>
    <row r="1560" spans="3:3" x14ac:dyDescent="0.25">
      <c r="C1560" s="394"/>
    </row>
    <row r="1561" spans="3:3" x14ac:dyDescent="0.25">
      <c r="C1561" s="394"/>
    </row>
    <row r="1562" spans="3:3" x14ac:dyDescent="0.25">
      <c r="C1562" s="394"/>
    </row>
    <row r="1563" spans="3:3" x14ac:dyDescent="0.25">
      <c r="C1563" s="394"/>
    </row>
    <row r="1564" spans="3:3" x14ac:dyDescent="0.25">
      <c r="C1564" s="394"/>
    </row>
    <row r="1565" spans="3:3" x14ac:dyDescent="0.25">
      <c r="C1565" s="394"/>
    </row>
    <row r="1566" spans="3:3" x14ac:dyDescent="0.25">
      <c r="C1566" s="394"/>
    </row>
    <row r="1567" spans="3:3" x14ac:dyDescent="0.25">
      <c r="C1567" s="394"/>
    </row>
    <row r="1568" spans="3:3" x14ac:dyDescent="0.25">
      <c r="C1568" s="394"/>
    </row>
    <row r="1569" spans="3:3" x14ac:dyDescent="0.25">
      <c r="C1569" s="394"/>
    </row>
    <row r="1570" spans="3:3" x14ac:dyDescent="0.25">
      <c r="C1570" s="394"/>
    </row>
    <row r="1571" spans="3:3" x14ac:dyDescent="0.25">
      <c r="C1571" s="394"/>
    </row>
    <row r="1572" spans="3:3" x14ac:dyDescent="0.25">
      <c r="C1572" s="394"/>
    </row>
    <row r="1573" spans="3:3" x14ac:dyDescent="0.25">
      <c r="C1573" s="394"/>
    </row>
    <row r="1574" spans="3:3" x14ac:dyDescent="0.25">
      <c r="C1574" s="394"/>
    </row>
    <row r="1575" spans="3:3" x14ac:dyDescent="0.25">
      <c r="C1575" s="394"/>
    </row>
    <row r="1576" spans="3:3" x14ac:dyDescent="0.25">
      <c r="C1576" s="394"/>
    </row>
    <row r="1577" spans="3:3" x14ac:dyDescent="0.25">
      <c r="C1577" s="394"/>
    </row>
    <row r="1578" spans="3:3" x14ac:dyDescent="0.25">
      <c r="C1578" s="394"/>
    </row>
    <row r="1579" spans="3:3" x14ac:dyDescent="0.25">
      <c r="C1579" s="394"/>
    </row>
    <row r="1580" spans="3:3" x14ac:dyDescent="0.25">
      <c r="C1580" s="394"/>
    </row>
    <row r="1581" spans="3:3" x14ac:dyDescent="0.25">
      <c r="C1581" s="394"/>
    </row>
    <row r="1582" spans="3:3" x14ac:dyDescent="0.25">
      <c r="C1582" s="394"/>
    </row>
    <row r="1583" spans="3:3" x14ac:dyDescent="0.25">
      <c r="C1583" s="394"/>
    </row>
    <row r="1584" spans="3:3" x14ac:dyDescent="0.25">
      <c r="C1584" s="394"/>
    </row>
    <row r="1585" spans="3:3" x14ac:dyDescent="0.25">
      <c r="C1585" s="394"/>
    </row>
    <row r="1586" spans="3:3" x14ac:dyDescent="0.25">
      <c r="C1586" s="394"/>
    </row>
    <row r="1587" spans="3:3" x14ac:dyDescent="0.25">
      <c r="C1587" s="394"/>
    </row>
    <row r="1588" spans="3:3" x14ac:dyDescent="0.25">
      <c r="C1588" s="394"/>
    </row>
    <row r="1589" spans="3:3" x14ac:dyDescent="0.25">
      <c r="C1589" s="394"/>
    </row>
    <row r="1590" spans="3:3" x14ac:dyDescent="0.25">
      <c r="C1590" s="394"/>
    </row>
    <row r="1591" spans="3:3" x14ac:dyDescent="0.25">
      <c r="C1591" s="394"/>
    </row>
    <row r="1592" spans="3:3" x14ac:dyDescent="0.25">
      <c r="C1592" s="394"/>
    </row>
    <row r="1593" spans="3:3" x14ac:dyDescent="0.25">
      <c r="C1593" s="394"/>
    </row>
    <row r="1594" spans="3:3" x14ac:dyDescent="0.25">
      <c r="C1594" s="394"/>
    </row>
    <row r="1595" spans="3:3" x14ac:dyDescent="0.25">
      <c r="C1595" s="394"/>
    </row>
    <row r="1596" spans="3:3" x14ac:dyDescent="0.25">
      <c r="C1596" s="394"/>
    </row>
    <row r="1597" spans="3:3" x14ac:dyDescent="0.25">
      <c r="C1597" s="394"/>
    </row>
    <row r="1598" spans="3:3" x14ac:dyDescent="0.25">
      <c r="C1598" s="394"/>
    </row>
    <row r="1599" spans="3:3" x14ac:dyDescent="0.25">
      <c r="C1599" s="394"/>
    </row>
    <row r="1600" spans="3:3" x14ac:dyDescent="0.25">
      <c r="C1600" s="394"/>
    </row>
    <row r="1601" spans="3:3" x14ac:dyDescent="0.25">
      <c r="C1601" s="394"/>
    </row>
    <row r="1602" spans="3:3" x14ac:dyDescent="0.25">
      <c r="C1602" s="394"/>
    </row>
    <row r="1603" spans="3:3" x14ac:dyDescent="0.25">
      <c r="C1603" s="394"/>
    </row>
    <row r="1604" spans="3:3" x14ac:dyDescent="0.25">
      <c r="C1604" s="394"/>
    </row>
    <row r="1605" spans="3:3" x14ac:dyDescent="0.25">
      <c r="C1605" s="394"/>
    </row>
    <row r="1606" spans="3:3" x14ac:dyDescent="0.25">
      <c r="C1606" s="394"/>
    </row>
    <row r="1607" spans="3:3" x14ac:dyDescent="0.25">
      <c r="C1607" s="394"/>
    </row>
    <row r="1608" spans="3:3" x14ac:dyDescent="0.25">
      <c r="C1608" s="394"/>
    </row>
    <row r="1609" spans="3:3" x14ac:dyDescent="0.25">
      <c r="C1609" s="394"/>
    </row>
    <row r="1610" spans="3:3" x14ac:dyDescent="0.25">
      <c r="C1610" s="394"/>
    </row>
    <row r="1611" spans="3:3" x14ac:dyDescent="0.25">
      <c r="C1611" s="394"/>
    </row>
    <row r="1612" spans="3:3" x14ac:dyDescent="0.25">
      <c r="C1612" s="394"/>
    </row>
    <row r="1613" spans="3:3" x14ac:dyDescent="0.25">
      <c r="C1613" s="394"/>
    </row>
    <row r="1614" spans="3:3" x14ac:dyDescent="0.25">
      <c r="C1614" s="394"/>
    </row>
    <row r="1615" spans="3:3" x14ac:dyDescent="0.25">
      <c r="C1615" s="394"/>
    </row>
    <row r="1616" spans="3:3" x14ac:dyDescent="0.25">
      <c r="C1616" s="394"/>
    </row>
    <row r="1617" spans="3:3" x14ac:dyDescent="0.25">
      <c r="C1617" s="394"/>
    </row>
    <row r="1618" spans="3:3" x14ac:dyDescent="0.25">
      <c r="C1618" s="394"/>
    </row>
    <row r="1619" spans="3:3" x14ac:dyDescent="0.25">
      <c r="C1619" s="394"/>
    </row>
    <row r="1620" spans="3:3" x14ac:dyDescent="0.25">
      <c r="C1620" s="394"/>
    </row>
    <row r="1621" spans="3:3" x14ac:dyDescent="0.25">
      <c r="C1621" s="394"/>
    </row>
    <row r="1622" spans="3:3" x14ac:dyDescent="0.25">
      <c r="C1622" s="394"/>
    </row>
    <row r="1623" spans="3:3" x14ac:dyDescent="0.25">
      <c r="C1623" s="394"/>
    </row>
    <row r="1624" spans="3:3" x14ac:dyDescent="0.25">
      <c r="C1624" s="394"/>
    </row>
    <row r="1625" spans="3:3" x14ac:dyDescent="0.25">
      <c r="C1625" s="394"/>
    </row>
    <row r="1626" spans="3:3" x14ac:dyDescent="0.25">
      <c r="C1626" s="394"/>
    </row>
    <row r="1627" spans="3:3" x14ac:dyDescent="0.25">
      <c r="C1627" s="394"/>
    </row>
    <row r="1628" spans="3:3" x14ac:dyDescent="0.25">
      <c r="C1628" s="394"/>
    </row>
    <row r="1629" spans="3:3" x14ac:dyDescent="0.25">
      <c r="C1629" s="394"/>
    </row>
    <row r="1630" spans="3:3" x14ac:dyDescent="0.25">
      <c r="C1630" s="394"/>
    </row>
    <row r="1631" spans="3:3" x14ac:dyDescent="0.25">
      <c r="C1631" s="394"/>
    </row>
    <row r="1632" spans="3:3" x14ac:dyDescent="0.25">
      <c r="C1632" s="394"/>
    </row>
    <row r="1633" spans="3:3" x14ac:dyDescent="0.25">
      <c r="C1633" s="394"/>
    </row>
    <row r="1634" spans="3:3" x14ac:dyDescent="0.25">
      <c r="C1634" s="394"/>
    </row>
    <row r="1635" spans="3:3" x14ac:dyDescent="0.25">
      <c r="C1635" s="394"/>
    </row>
    <row r="1636" spans="3:3" x14ac:dyDescent="0.25">
      <c r="C1636" s="394"/>
    </row>
    <row r="1637" spans="3:3" x14ac:dyDescent="0.25">
      <c r="C1637" s="394"/>
    </row>
    <row r="1638" spans="3:3" x14ac:dyDescent="0.25">
      <c r="C1638" s="394"/>
    </row>
    <row r="1639" spans="3:3" x14ac:dyDescent="0.25">
      <c r="C1639" s="394"/>
    </row>
    <row r="1640" spans="3:3" x14ac:dyDescent="0.25">
      <c r="C1640" s="394"/>
    </row>
    <row r="1641" spans="3:3" x14ac:dyDescent="0.25">
      <c r="C1641" s="394"/>
    </row>
    <row r="1642" spans="3:3" x14ac:dyDescent="0.25">
      <c r="C1642" s="394"/>
    </row>
    <row r="1643" spans="3:3" x14ac:dyDescent="0.25">
      <c r="C1643" s="394"/>
    </row>
    <row r="1644" spans="3:3" x14ac:dyDescent="0.25">
      <c r="C1644" s="394"/>
    </row>
    <row r="1645" spans="3:3" x14ac:dyDescent="0.25">
      <c r="C1645" s="394"/>
    </row>
    <row r="1646" spans="3:3" x14ac:dyDescent="0.25">
      <c r="C1646" s="394"/>
    </row>
    <row r="1647" spans="3:3" x14ac:dyDescent="0.25">
      <c r="C1647" s="394"/>
    </row>
    <row r="1648" spans="3:3" x14ac:dyDescent="0.25">
      <c r="C1648" s="394"/>
    </row>
    <row r="1649" spans="3:3" x14ac:dyDescent="0.25">
      <c r="C1649" s="394"/>
    </row>
    <row r="1650" spans="3:3" x14ac:dyDescent="0.25">
      <c r="C1650" s="394"/>
    </row>
    <row r="1651" spans="3:3" x14ac:dyDescent="0.25">
      <c r="C1651" s="394"/>
    </row>
    <row r="1652" spans="3:3" x14ac:dyDescent="0.25">
      <c r="C1652" s="394"/>
    </row>
    <row r="1653" spans="3:3" x14ac:dyDescent="0.25">
      <c r="C1653" s="394"/>
    </row>
    <row r="1654" spans="3:3" x14ac:dyDescent="0.25">
      <c r="C1654" s="394"/>
    </row>
    <row r="1655" spans="3:3" x14ac:dyDescent="0.25">
      <c r="C1655" s="394"/>
    </row>
    <row r="1656" spans="3:3" x14ac:dyDescent="0.25">
      <c r="C1656" s="394"/>
    </row>
    <row r="1657" spans="3:3" x14ac:dyDescent="0.25">
      <c r="C1657" s="394"/>
    </row>
    <row r="1658" spans="3:3" x14ac:dyDescent="0.25">
      <c r="C1658" s="394"/>
    </row>
    <row r="1659" spans="3:3" x14ac:dyDescent="0.25">
      <c r="C1659" s="394"/>
    </row>
    <row r="1660" spans="3:3" x14ac:dyDescent="0.25">
      <c r="C1660" s="394"/>
    </row>
    <row r="1661" spans="3:3" x14ac:dyDescent="0.25">
      <c r="C1661" s="394"/>
    </row>
    <row r="1662" spans="3:3" x14ac:dyDescent="0.25">
      <c r="C1662" s="394"/>
    </row>
    <row r="1663" spans="3:3" x14ac:dyDescent="0.25">
      <c r="C1663" s="394"/>
    </row>
    <row r="1664" spans="3:3" x14ac:dyDescent="0.25">
      <c r="C1664" s="394"/>
    </row>
    <row r="1665" spans="3:3" x14ac:dyDescent="0.25">
      <c r="C1665" s="394"/>
    </row>
    <row r="1666" spans="3:3" x14ac:dyDescent="0.25">
      <c r="C1666" s="394"/>
    </row>
    <row r="1667" spans="3:3" x14ac:dyDescent="0.25">
      <c r="C1667" s="394"/>
    </row>
    <row r="1668" spans="3:3" x14ac:dyDescent="0.25">
      <c r="C1668" s="394"/>
    </row>
    <row r="1669" spans="3:3" x14ac:dyDescent="0.25">
      <c r="C1669" s="394"/>
    </row>
    <row r="1670" spans="3:3" x14ac:dyDescent="0.25">
      <c r="C1670" s="394"/>
    </row>
    <row r="1671" spans="3:3" x14ac:dyDescent="0.25">
      <c r="C1671" s="394"/>
    </row>
    <row r="1672" spans="3:3" x14ac:dyDescent="0.25">
      <c r="C1672" s="394"/>
    </row>
    <row r="1673" spans="3:3" x14ac:dyDescent="0.25">
      <c r="C1673" s="394"/>
    </row>
    <row r="1674" spans="3:3" x14ac:dyDescent="0.25">
      <c r="C1674" s="394"/>
    </row>
    <row r="1675" spans="3:3" x14ac:dyDescent="0.25">
      <c r="C1675" s="394"/>
    </row>
    <row r="1676" spans="3:3" x14ac:dyDescent="0.25">
      <c r="C1676" s="394"/>
    </row>
    <row r="1677" spans="3:3" x14ac:dyDescent="0.25">
      <c r="C1677" s="394"/>
    </row>
    <row r="1678" spans="3:3" x14ac:dyDescent="0.25">
      <c r="C1678" s="394"/>
    </row>
    <row r="1679" spans="3:3" x14ac:dyDescent="0.25">
      <c r="C1679" s="394"/>
    </row>
    <row r="1680" spans="3:3" x14ac:dyDescent="0.25">
      <c r="C1680" s="394"/>
    </row>
    <row r="1681" spans="3:3" x14ac:dyDescent="0.25">
      <c r="C1681" s="394"/>
    </row>
    <row r="1682" spans="3:3" x14ac:dyDescent="0.25">
      <c r="C1682" s="394"/>
    </row>
    <row r="1683" spans="3:3" x14ac:dyDescent="0.25">
      <c r="C1683" s="394"/>
    </row>
    <row r="1684" spans="3:3" x14ac:dyDescent="0.25">
      <c r="C1684" s="394"/>
    </row>
    <row r="1685" spans="3:3" x14ac:dyDescent="0.25">
      <c r="C1685" s="394"/>
    </row>
    <row r="1686" spans="3:3" x14ac:dyDescent="0.25">
      <c r="C1686" s="394"/>
    </row>
    <row r="1687" spans="3:3" x14ac:dyDescent="0.25">
      <c r="C1687" s="394"/>
    </row>
    <row r="1688" spans="3:3" x14ac:dyDescent="0.25">
      <c r="C1688" s="394"/>
    </row>
    <row r="1689" spans="3:3" x14ac:dyDescent="0.25">
      <c r="C1689" s="394"/>
    </row>
    <row r="1690" spans="3:3" x14ac:dyDescent="0.25">
      <c r="C1690" s="394"/>
    </row>
    <row r="1691" spans="3:3" x14ac:dyDescent="0.25">
      <c r="C1691" s="394"/>
    </row>
    <row r="1692" spans="3:3" x14ac:dyDescent="0.25">
      <c r="C1692" s="394"/>
    </row>
    <row r="1693" spans="3:3" x14ac:dyDescent="0.25">
      <c r="C1693" s="394"/>
    </row>
    <row r="1694" spans="3:3" x14ac:dyDescent="0.25">
      <c r="C1694" s="394"/>
    </row>
    <row r="1695" spans="3:3" x14ac:dyDescent="0.25">
      <c r="C1695" s="394"/>
    </row>
    <row r="1696" spans="3:3" x14ac:dyDescent="0.25">
      <c r="C1696" s="394"/>
    </row>
    <row r="1697" spans="3:3" x14ac:dyDescent="0.25">
      <c r="C1697" s="394"/>
    </row>
    <row r="1698" spans="3:3" x14ac:dyDescent="0.25">
      <c r="C1698" s="394"/>
    </row>
    <row r="1699" spans="3:3" x14ac:dyDescent="0.25">
      <c r="C1699" s="394"/>
    </row>
    <row r="1700" spans="3:3" x14ac:dyDescent="0.25">
      <c r="C1700" s="394"/>
    </row>
    <row r="1701" spans="3:3" x14ac:dyDescent="0.25">
      <c r="C1701" s="394"/>
    </row>
    <row r="1702" spans="3:3" x14ac:dyDescent="0.25">
      <c r="C1702" s="394"/>
    </row>
    <row r="1703" spans="3:3" x14ac:dyDescent="0.25">
      <c r="C1703" s="394"/>
    </row>
    <row r="1704" spans="3:3" x14ac:dyDescent="0.25">
      <c r="C1704" s="394"/>
    </row>
    <row r="1705" spans="3:3" x14ac:dyDescent="0.25">
      <c r="C1705" s="394"/>
    </row>
    <row r="1706" spans="3:3" x14ac:dyDescent="0.25">
      <c r="C1706" s="394"/>
    </row>
    <row r="1707" spans="3:3" x14ac:dyDescent="0.25">
      <c r="C1707" s="394"/>
    </row>
    <row r="1708" spans="3:3" x14ac:dyDescent="0.25">
      <c r="C1708" s="394"/>
    </row>
    <row r="1709" spans="3:3" x14ac:dyDescent="0.25">
      <c r="C1709" s="394"/>
    </row>
    <row r="1710" spans="3:3" x14ac:dyDescent="0.25">
      <c r="C1710" s="394"/>
    </row>
    <row r="1711" spans="3:3" x14ac:dyDescent="0.25">
      <c r="C1711" s="394"/>
    </row>
    <row r="1712" spans="3:3" x14ac:dyDescent="0.25">
      <c r="C1712" s="394"/>
    </row>
    <row r="1713" spans="3:3" x14ac:dyDescent="0.25">
      <c r="C1713" s="394"/>
    </row>
    <row r="1714" spans="3:3" x14ac:dyDescent="0.25">
      <c r="C1714" s="394"/>
    </row>
    <row r="1715" spans="3:3" x14ac:dyDescent="0.25">
      <c r="C1715" s="394"/>
    </row>
    <row r="1716" spans="3:3" x14ac:dyDescent="0.25">
      <c r="C1716" s="394"/>
    </row>
    <row r="1717" spans="3:3" x14ac:dyDescent="0.25">
      <c r="C1717" s="394"/>
    </row>
    <row r="1718" spans="3:3" x14ac:dyDescent="0.25">
      <c r="C1718" s="394"/>
    </row>
    <row r="1719" spans="3:3" x14ac:dyDescent="0.25">
      <c r="C1719" s="394"/>
    </row>
    <row r="1720" spans="3:3" x14ac:dyDescent="0.25">
      <c r="C1720" s="394"/>
    </row>
    <row r="1721" spans="3:3" x14ac:dyDescent="0.25">
      <c r="C1721" s="394"/>
    </row>
    <row r="1722" spans="3:3" x14ac:dyDescent="0.25">
      <c r="C1722" s="394"/>
    </row>
    <row r="1723" spans="3:3" x14ac:dyDescent="0.25">
      <c r="C1723" s="394"/>
    </row>
    <row r="1724" spans="3:3" x14ac:dyDescent="0.25">
      <c r="C1724" s="394"/>
    </row>
    <row r="1725" spans="3:3" x14ac:dyDescent="0.25">
      <c r="C1725" s="394"/>
    </row>
    <row r="1726" spans="3:3" x14ac:dyDescent="0.25">
      <c r="C1726" s="394"/>
    </row>
    <row r="1727" spans="3:3" x14ac:dyDescent="0.25">
      <c r="C1727" s="394"/>
    </row>
    <row r="1728" spans="3:3" x14ac:dyDescent="0.25">
      <c r="C1728" s="394"/>
    </row>
    <row r="1729" spans="3:3" x14ac:dyDescent="0.25">
      <c r="C1729" s="394"/>
    </row>
    <row r="1730" spans="3:3" x14ac:dyDescent="0.25">
      <c r="C1730" s="394"/>
    </row>
    <row r="1731" spans="3:3" x14ac:dyDescent="0.25">
      <c r="C1731" s="394"/>
    </row>
    <row r="1732" spans="3:3" x14ac:dyDescent="0.25">
      <c r="C1732" s="394"/>
    </row>
    <row r="1733" spans="3:3" x14ac:dyDescent="0.25">
      <c r="C1733" s="394"/>
    </row>
    <row r="1734" spans="3:3" x14ac:dyDescent="0.25">
      <c r="C1734" s="394"/>
    </row>
    <row r="1735" spans="3:3" x14ac:dyDescent="0.25">
      <c r="C1735" s="394"/>
    </row>
    <row r="1736" spans="3:3" x14ac:dyDescent="0.25">
      <c r="C1736" s="394"/>
    </row>
    <row r="1737" spans="3:3" x14ac:dyDescent="0.25">
      <c r="C1737" s="394"/>
    </row>
    <row r="1738" spans="3:3" x14ac:dyDescent="0.25">
      <c r="C1738" s="394"/>
    </row>
    <row r="1739" spans="3:3" x14ac:dyDescent="0.25">
      <c r="C1739" s="394"/>
    </row>
    <row r="1740" spans="3:3" x14ac:dyDescent="0.25">
      <c r="C1740" s="394"/>
    </row>
    <row r="1741" spans="3:3" x14ac:dyDescent="0.25">
      <c r="C1741" s="394"/>
    </row>
    <row r="1742" spans="3:3" x14ac:dyDescent="0.25">
      <c r="C1742" s="394"/>
    </row>
    <row r="1743" spans="3:3" x14ac:dyDescent="0.25">
      <c r="C1743" s="394"/>
    </row>
    <row r="1744" spans="3:3" x14ac:dyDescent="0.25">
      <c r="C1744" s="394"/>
    </row>
    <row r="1745" spans="3:3" x14ac:dyDescent="0.25">
      <c r="C1745" s="394"/>
    </row>
    <row r="1746" spans="3:3" x14ac:dyDescent="0.25">
      <c r="C1746" s="394"/>
    </row>
    <row r="1747" spans="3:3" x14ac:dyDescent="0.25">
      <c r="C1747" s="394"/>
    </row>
    <row r="1748" spans="3:3" x14ac:dyDescent="0.25">
      <c r="C1748" s="394"/>
    </row>
    <row r="1749" spans="3:3" x14ac:dyDescent="0.25">
      <c r="C1749" s="394"/>
    </row>
    <row r="1750" spans="3:3" x14ac:dyDescent="0.25">
      <c r="C1750" s="394"/>
    </row>
    <row r="1751" spans="3:3" x14ac:dyDescent="0.25">
      <c r="C1751" s="394"/>
    </row>
    <row r="1752" spans="3:3" x14ac:dyDescent="0.25">
      <c r="C1752" s="394"/>
    </row>
    <row r="1753" spans="3:3" x14ac:dyDescent="0.25">
      <c r="C1753" s="394"/>
    </row>
    <row r="1754" spans="3:3" x14ac:dyDescent="0.25">
      <c r="C1754" s="394"/>
    </row>
    <row r="1755" spans="3:3" x14ac:dyDescent="0.25">
      <c r="C1755" s="394"/>
    </row>
    <row r="1756" spans="3:3" x14ac:dyDescent="0.25">
      <c r="C1756" s="394"/>
    </row>
    <row r="1757" spans="3:3" x14ac:dyDescent="0.25">
      <c r="C1757" s="394"/>
    </row>
    <row r="1758" spans="3:3" x14ac:dyDescent="0.25">
      <c r="C1758" s="394"/>
    </row>
    <row r="1759" spans="3:3" x14ac:dyDescent="0.25">
      <c r="C1759" s="394"/>
    </row>
    <row r="1760" spans="3:3" x14ac:dyDescent="0.25">
      <c r="C1760" s="394"/>
    </row>
    <row r="1761" spans="3:3" x14ac:dyDescent="0.25">
      <c r="C1761" s="394"/>
    </row>
    <row r="1762" spans="3:3" x14ac:dyDescent="0.25">
      <c r="C1762" s="394"/>
    </row>
    <row r="1763" spans="3:3" x14ac:dyDescent="0.25">
      <c r="C1763" s="394"/>
    </row>
    <row r="1764" spans="3:3" x14ac:dyDescent="0.25">
      <c r="C1764" s="394"/>
    </row>
    <row r="1765" spans="3:3" x14ac:dyDescent="0.25">
      <c r="C1765" s="394"/>
    </row>
    <row r="1766" spans="3:3" x14ac:dyDescent="0.25">
      <c r="C1766" s="394"/>
    </row>
    <row r="1767" spans="3:3" x14ac:dyDescent="0.25">
      <c r="C1767" s="394"/>
    </row>
    <row r="1768" spans="3:3" x14ac:dyDescent="0.25">
      <c r="C1768" s="394"/>
    </row>
    <row r="1769" spans="3:3" x14ac:dyDescent="0.25">
      <c r="C1769" s="394"/>
    </row>
    <row r="1770" spans="3:3" x14ac:dyDescent="0.25">
      <c r="C1770" s="394"/>
    </row>
    <row r="1771" spans="3:3" x14ac:dyDescent="0.25">
      <c r="C1771" s="394"/>
    </row>
    <row r="1772" spans="3:3" x14ac:dyDescent="0.25">
      <c r="C1772" s="394"/>
    </row>
    <row r="1773" spans="3:3" x14ac:dyDescent="0.25">
      <c r="C1773" s="394"/>
    </row>
    <row r="1774" spans="3:3" x14ac:dyDescent="0.25">
      <c r="C1774" s="394"/>
    </row>
    <row r="1775" spans="3:3" x14ac:dyDescent="0.25">
      <c r="C1775" s="394"/>
    </row>
    <row r="1776" spans="3:3" x14ac:dyDescent="0.25">
      <c r="C1776" s="394"/>
    </row>
    <row r="1777" spans="3:3" x14ac:dyDescent="0.25">
      <c r="C1777" s="394"/>
    </row>
    <row r="1778" spans="3:3" x14ac:dyDescent="0.25">
      <c r="C1778" s="394"/>
    </row>
    <row r="1779" spans="3:3" x14ac:dyDescent="0.25">
      <c r="C1779" s="394"/>
    </row>
    <row r="1780" spans="3:3" x14ac:dyDescent="0.25">
      <c r="C1780" s="394"/>
    </row>
    <row r="1781" spans="3:3" x14ac:dyDescent="0.25">
      <c r="C1781" s="394"/>
    </row>
    <row r="1782" spans="3:3" x14ac:dyDescent="0.25">
      <c r="C1782" s="394"/>
    </row>
    <row r="1783" spans="3:3" x14ac:dyDescent="0.25">
      <c r="C1783" s="394"/>
    </row>
    <row r="1784" spans="3:3" x14ac:dyDescent="0.25">
      <c r="C1784" s="394"/>
    </row>
    <row r="1785" spans="3:3" x14ac:dyDescent="0.25">
      <c r="C1785" s="394"/>
    </row>
    <row r="1786" spans="3:3" x14ac:dyDescent="0.25">
      <c r="C1786" s="394"/>
    </row>
    <row r="1787" spans="3:3" x14ac:dyDescent="0.25">
      <c r="C1787" s="394"/>
    </row>
    <row r="1788" spans="3:3" x14ac:dyDescent="0.25">
      <c r="C1788" s="394"/>
    </row>
    <row r="1789" spans="3:3" x14ac:dyDescent="0.25">
      <c r="C1789" s="394"/>
    </row>
    <row r="1790" spans="3:3" x14ac:dyDescent="0.25">
      <c r="C1790" s="394"/>
    </row>
    <row r="1791" spans="3:3" x14ac:dyDescent="0.25">
      <c r="C1791" s="394"/>
    </row>
    <row r="1792" spans="3:3" x14ac:dyDescent="0.25">
      <c r="C1792" s="394"/>
    </row>
    <row r="1793" spans="3:3" x14ac:dyDescent="0.25">
      <c r="C1793" s="394"/>
    </row>
    <row r="1794" spans="3:3" x14ac:dyDescent="0.25">
      <c r="C1794" s="394"/>
    </row>
    <row r="1795" spans="3:3" x14ac:dyDescent="0.25">
      <c r="C1795" s="394"/>
    </row>
    <row r="1796" spans="3:3" x14ac:dyDescent="0.25">
      <c r="C1796" s="394"/>
    </row>
    <row r="1797" spans="3:3" x14ac:dyDescent="0.25">
      <c r="C1797" s="394"/>
    </row>
    <row r="1798" spans="3:3" x14ac:dyDescent="0.25">
      <c r="C1798" s="394"/>
    </row>
    <row r="1799" spans="3:3" x14ac:dyDescent="0.25">
      <c r="C1799" s="394"/>
    </row>
    <row r="1800" spans="3:3" x14ac:dyDescent="0.25">
      <c r="C1800" s="394"/>
    </row>
    <row r="1801" spans="3:3" x14ac:dyDescent="0.25">
      <c r="C1801" s="394"/>
    </row>
    <row r="1802" spans="3:3" x14ac:dyDescent="0.25">
      <c r="C1802" s="394"/>
    </row>
    <row r="1803" spans="3:3" x14ac:dyDescent="0.25">
      <c r="C1803" s="394"/>
    </row>
    <row r="1804" spans="3:3" x14ac:dyDescent="0.25">
      <c r="C1804" s="394"/>
    </row>
    <row r="1805" spans="3:3" x14ac:dyDescent="0.25">
      <c r="C1805" s="394"/>
    </row>
    <row r="1806" spans="3:3" x14ac:dyDescent="0.25">
      <c r="C1806" s="394"/>
    </row>
    <row r="1807" spans="3:3" x14ac:dyDescent="0.25">
      <c r="C1807" s="394"/>
    </row>
    <row r="1808" spans="3:3" x14ac:dyDescent="0.25">
      <c r="C1808" s="394"/>
    </row>
    <row r="1809" spans="3:3" x14ac:dyDescent="0.25">
      <c r="C1809" s="394"/>
    </row>
    <row r="1810" spans="3:3" x14ac:dyDescent="0.25">
      <c r="C1810" s="394"/>
    </row>
    <row r="1811" spans="3:3" x14ac:dyDescent="0.25">
      <c r="C1811" s="394"/>
    </row>
    <row r="1812" spans="3:3" x14ac:dyDescent="0.25">
      <c r="C1812" s="394"/>
    </row>
    <row r="1813" spans="3:3" x14ac:dyDescent="0.25">
      <c r="C1813" s="394"/>
    </row>
    <row r="1814" spans="3:3" x14ac:dyDescent="0.25">
      <c r="C1814" s="394"/>
    </row>
    <row r="1815" spans="3:3" x14ac:dyDescent="0.25">
      <c r="C1815" s="394"/>
    </row>
    <row r="1816" spans="3:3" x14ac:dyDescent="0.25">
      <c r="C1816" s="394"/>
    </row>
    <row r="1817" spans="3:3" x14ac:dyDescent="0.25">
      <c r="C1817" s="394"/>
    </row>
    <row r="1818" spans="3:3" x14ac:dyDescent="0.25">
      <c r="C1818" s="394"/>
    </row>
    <row r="1819" spans="3:3" x14ac:dyDescent="0.25">
      <c r="C1819" s="394"/>
    </row>
    <row r="1820" spans="3:3" x14ac:dyDescent="0.25">
      <c r="C1820" s="394"/>
    </row>
    <row r="1821" spans="3:3" x14ac:dyDescent="0.25">
      <c r="C1821" s="394"/>
    </row>
    <row r="1822" spans="3:3" x14ac:dyDescent="0.25">
      <c r="C1822" s="394"/>
    </row>
    <row r="1823" spans="3:3" x14ac:dyDescent="0.25">
      <c r="C1823" s="394"/>
    </row>
    <row r="1824" spans="3:3" x14ac:dyDescent="0.25">
      <c r="C1824" s="394"/>
    </row>
    <row r="1825" spans="3:3" x14ac:dyDescent="0.25">
      <c r="C1825" s="394"/>
    </row>
    <row r="1826" spans="3:3" x14ac:dyDescent="0.25">
      <c r="C1826" s="394"/>
    </row>
    <row r="1827" spans="3:3" x14ac:dyDescent="0.25">
      <c r="C1827" s="394"/>
    </row>
    <row r="1828" spans="3:3" x14ac:dyDescent="0.25">
      <c r="C1828" s="394"/>
    </row>
    <row r="1829" spans="3:3" x14ac:dyDescent="0.25">
      <c r="C1829" s="394"/>
    </row>
    <row r="1830" spans="3:3" x14ac:dyDescent="0.25">
      <c r="C1830" s="394"/>
    </row>
    <row r="1831" spans="3:3" x14ac:dyDescent="0.25">
      <c r="C1831" s="394"/>
    </row>
    <row r="1832" spans="3:3" x14ac:dyDescent="0.25">
      <c r="C1832" s="394"/>
    </row>
    <row r="1833" spans="3:3" x14ac:dyDescent="0.25">
      <c r="C1833" s="394"/>
    </row>
    <row r="1834" spans="3:3" x14ac:dyDescent="0.25">
      <c r="C1834" s="394"/>
    </row>
    <row r="1835" spans="3:3" x14ac:dyDescent="0.25">
      <c r="C1835" s="394"/>
    </row>
    <row r="1836" spans="3:3" x14ac:dyDescent="0.25">
      <c r="C1836" s="394"/>
    </row>
    <row r="1837" spans="3:3" x14ac:dyDescent="0.25">
      <c r="C1837" s="394"/>
    </row>
    <row r="1838" spans="3:3" x14ac:dyDescent="0.25">
      <c r="C1838" s="394"/>
    </row>
    <row r="1839" spans="3:3" x14ac:dyDescent="0.25">
      <c r="C1839" s="394"/>
    </row>
    <row r="1840" spans="3:3" x14ac:dyDescent="0.25">
      <c r="C1840" s="394"/>
    </row>
    <row r="1841" spans="3:3" x14ac:dyDescent="0.25">
      <c r="C1841" s="394"/>
    </row>
    <row r="1842" spans="3:3" x14ac:dyDescent="0.25">
      <c r="C1842" s="394"/>
    </row>
    <row r="1843" spans="3:3" x14ac:dyDescent="0.25">
      <c r="C1843" s="394"/>
    </row>
    <row r="1844" spans="3:3" x14ac:dyDescent="0.25">
      <c r="C1844" s="394"/>
    </row>
    <row r="1845" spans="3:3" x14ac:dyDescent="0.25">
      <c r="C1845" s="394"/>
    </row>
    <row r="1846" spans="3:3" x14ac:dyDescent="0.25">
      <c r="C1846" s="394"/>
    </row>
    <row r="1847" spans="3:3" x14ac:dyDescent="0.25">
      <c r="C1847" s="394"/>
    </row>
    <row r="1848" spans="3:3" x14ac:dyDescent="0.25">
      <c r="C1848" s="394"/>
    </row>
    <row r="1849" spans="3:3" x14ac:dyDescent="0.25">
      <c r="C1849" s="394"/>
    </row>
    <row r="1850" spans="3:3" x14ac:dyDescent="0.25">
      <c r="C1850" s="394"/>
    </row>
    <row r="1851" spans="3:3" x14ac:dyDescent="0.25">
      <c r="C1851" s="394"/>
    </row>
    <row r="1852" spans="3:3" x14ac:dyDescent="0.25">
      <c r="C1852" s="394"/>
    </row>
    <row r="1853" spans="3:3" x14ac:dyDescent="0.25">
      <c r="C1853" s="394"/>
    </row>
    <row r="1854" spans="3:3" x14ac:dyDescent="0.25">
      <c r="C1854" s="394"/>
    </row>
    <row r="1855" spans="3:3" x14ac:dyDescent="0.25">
      <c r="C1855" s="394"/>
    </row>
    <row r="1856" spans="3:3" x14ac:dyDescent="0.25">
      <c r="C1856" s="394"/>
    </row>
    <row r="1857" spans="3:3" x14ac:dyDescent="0.25">
      <c r="C1857" s="394"/>
    </row>
    <row r="1858" spans="3:3" x14ac:dyDescent="0.25">
      <c r="C1858" s="394"/>
    </row>
    <row r="1859" spans="3:3" x14ac:dyDescent="0.25">
      <c r="C1859" s="394"/>
    </row>
    <row r="1860" spans="3:3" x14ac:dyDescent="0.25">
      <c r="C1860" s="394"/>
    </row>
    <row r="1861" spans="3:3" x14ac:dyDescent="0.25">
      <c r="C1861" s="394"/>
    </row>
    <row r="1862" spans="3:3" x14ac:dyDescent="0.25">
      <c r="C1862" s="394"/>
    </row>
    <row r="1863" spans="3:3" x14ac:dyDescent="0.25">
      <c r="C1863" s="394"/>
    </row>
    <row r="1864" spans="3:3" x14ac:dyDescent="0.25">
      <c r="C1864" s="394"/>
    </row>
    <row r="1865" spans="3:3" x14ac:dyDescent="0.25">
      <c r="C1865" s="394"/>
    </row>
    <row r="1866" spans="3:3" x14ac:dyDescent="0.25">
      <c r="C1866" s="394"/>
    </row>
    <row r="1867" spans="3:3" x14ac:dyDescent="0.25">
      <c r="C1867" s="394"/>
    </row>
    <row r="1868" spans="3:3" x14ac:dyDescent="0.25">
      <c r="C1868" s="394"/>
    </row>
    <row r="1869" spans="3:3" x14ac:dyDescent="0.25">
      <c r="C1869" s="394"/>
    </row>
    <row r="1870" spans="3:3" x14ac:dyDescent="0.25">
      <c r="C1870" s="394"/>
    </row>
    <row r="1871" spans="3:3" x14ac:dyDescent="0.25">
      <c r="C1871" s="394"/>
    </row>
    <row r="1872" spans="3:3" x14ac:dyDescent="0.25">
      <c r="C1872" s="394"/>
    </row>
    <row r="1873" spans="3:3" x14ac:dyDescent="0.25">
      <c r="C1873" s="394"/>
    </row>
    <row r="1874" spans="3:3" x14ac:dyDescent="0.25">
      <c r="C1874" s="394"/>
    </row>
    <row r="1875" spans="3:3" x14ac:dyDescent="0.25">
      <c r="C1875" s="394"/>
    </row>
    <row r="1876" spans="3:3" x14ac:dyDescent="0.25">
      <c r="C1876" s="394"/>
    </row>
    <row r="1877" spans="3:3" x14ac:dyDescent="0.25">
      <c r="C1877" s="394"/>
    </row>
    <row r="1878" spans="3:3" x14ac:dyDescent="0.25">
      <c r="C1878" s="394"/>
    </row>
    <row r="1879" spans="3:3" x14ac:dyDescent="0.25">
      <c r="C1879" s="394"/>
    </row>
    <row r="1880" spans="3:3" x14ac:dyDescent="0.25">
      <c r="C1880" s="394"/>
    </row>
    <row r="1881" spans="3:3" x14ac:dyDescent="0.25">
      <c r="C1881" s="394"/>
    </row>
    <row r="1882" spans="3:3" x14ac:dyDescent="0.25">
      <c r="C1882" s="394"/>
    </row>
    <row r="1883" spans="3:3" x14ac:dyDescent="0.25">
      <c r="C1883" s="394"/>
    </row>
    <row r="1884" spans="3:3" x14ac:dyDescent="0.25">
      <c r="C1884" s="394"/>
    </row>
    <row r="1885" spans="3:3" x14ac:dyDescent="0.25">
      <c r="C1885" s="394"/>
    </row>
    <row r="1886" spans="3:3" x14ac:dyDescent="0.25">
      <c r="C1886" s="394"/>
    </row>
    <row r="1887" spans="3:3" x14ac:dyDescent="0.25">
      <c r="C1887" s="394"/>
    </row>
    <row r="1888" spans="3:3" x14ac:dyDescent="0.25">
      <c r="C1888" s="394"/>
    </row>
    <row r="1889" spans="3:3" x14ac:dyDescent="0.25">
      <c r="C1889" s="394"/>
    </row>
    <row r="1890" spans="3:3" x14ac:dyDescent="0.25">
      <c r="C1890" s="394"/>
    </row>
    <row r="1891" spans="3:3" x14ac:dyDescent="0.25">
      <c r="C1891" s="394"/>
    </row>
    <row r="1892" spans="3:3" x14ac:dyDescent="0.25">
      <c r="C1892" s="394"/>
    </row>
    <row r="1893" spans="3:3" x14ac:dyDescent="0.25">
      <c r="C1893" s="394"/>
    </row>
    <row r="1894" spans="3:3" x14ac:dyDescent="0.25">
      <c r="C1894" s="394"/>
    </row>
    <row r="1895" spans="3:3" x14ac:dyDescent="0.25">
      <c r="C1895" s="394"/>
    </row>
    <row r="1896" spans="3:3" x14ac:dyDescent="0.25">
      <c r="C1896" s="394"/>
    </row>
    <row r="1897" spans="3:3" x14ac:dyDescent="0.25">
      <c r="C1897" s="394"/>
    </row>
    <row r="1898" spans="3:3" x14ac:dyDescent="0.25">
      <c r="C1898" s="394"/>
    </row>
    <row r="1899" spans="3:3" x14ac:dyDescent="0.25">
      <c r="C1899" s="394"/>
    </row>
    <row r="1900" spans="3:3" x14ac:dyDescent="0.25">
      <c r="C1900" s="394"/>
    </row>
    <row r="1901" spans="3:3" x14ac:dyDescent="0.25">
      <c r="C1901" s="394"/>
    </row>
    <row r="1902" spans="3:3" x14ac:dyDescent="0.25">
      <c r="C1902" s="394"/>
    </row>
    <row r="1903" spans="3:3" x14ac:dyDescent="0.25">
      <c r="C1903" s="394"/>
    </row>
    <row r="1904" spans="3:3" x14ac:dyDescent="0.25">
      <c r="C1904" s="394"/>
    </row>
    <row r="1905" spans="3:3" x14ac:dyDescent="0.25">
      <c r="C1905" s="394"/>
    </row>
    <row r="1906" spans="3:3" x14ac:dyDescent="0.25">
      <c r="C1906" s="394"/>
    </row>
    <row r="1907" spans="3:3" x14ac:dyDescent="0.25">
      <c r="C1907" s="394"/>
    </row>
    <row r="1908" spans="3:3" x14ac:dyDescent="0.25">
      <c r="C1908" s="394"/>
    </row>
    <row r="1909" spans="3:3" x14ac:dyDescent="0.25">
      <c r="C1909" s="394"/>
    </row>
    <row r="1910" spans="3:3" x14ac:dyDescent="0.25">
      <c r="C1910" s="394"/>
    </row>
    <row r="1911" spans="3:3" x14ac:dyDescent="0.25">
      <c r="C1911" s="394"/>
    </row>
    <row r="1912" spans="3:3" x14ac:dyDescent="0.25">
      <c r="C1912" s="394"/>
    </row>
    <row r="1913" spans="3:3" x14ac:dyDescent="0.25">
      <c r="C1913" s="394"/>
    </row>
    <row r="1914" spans="3:3" x14ac:dyDescent="0.25">
      <c r="C1914" s="394"/>
    </row>
    <row r="1915" spans="3:3" x14ac:dyDescent="0.25">
      <c r="C1915" s="394"/>
    </row>
    <row r="1916" spans="3:3" x14ac:dyDescent="0.25">
      <c r="C1916" s="394"/>
    </row>
    <row r="1917" spans="3:3" x14ac:dyDescent="0.25">
      <c r="C1917" s="394"/>
    </row>
    <row r="1918" spans="3:3" x14ac:dyDescent="0.25">
      <c r="C1918" s="394"/>
    </row>
    <row r="1919" spans="3:3" x14ac:dyDescent="0.25">
      <c r="C1919" s="394"/>
    </row>
    <row r="1920" spans="3:3" x14ac:dyDescent="0.25">
      <c r="C1920" s="394"/>
    </row>
    <row r="1921" spans="3:3" x14ac:dyDescent="0.25">
      <c r="C1921" s="394"/>
    </row>
    <row r="1922" spans="3:3" x14ac:dyDescent="0.25">
      <c r="C1922" s="394"/>
    </row>
    <row r="1923" spans="3:3" x14ac:dyDescent="0.25">
      <c r="C1923" s="394"/>
    </row>
    <row r="1924" spans="3:3" x14ac:dyDescent="0.25">
      <c r="C1924" s="394"/>
    </row>
    <row r="1925" spans="3:3" x14ac:dyDescent="0.25">
      <c r="C1925" s="394"/>
    </row>
    <row r="1926" spans="3:3" x14ac:dyDescent="0.25">
      <c r="C1926" s="394"/>
    </row>
    <row r="1927" spans="3:3" x14ac:dyDescent="0.25">
      <c r="C1927" s="394"/>
    </row>
    <row r="1928" spans="3:3" x14ac:dyDescent="0.25">
      <c r="C1928" s="394"/>
    </row>
    <row r="1929" spans="3:3" x14ac:dyDescent="0.25">
      <c r="C1929" s="394"/>
    </row>
    <row r="1930" spans="3:3" x14ac:dyDescent="0.25">
      <c r="C1930" s="394"/>
    </row>
    <row r="1931" spans="3:3" x14ac:dyDescent="0.25">
      <c r="C1931" s="394"/>
    </row>
    <row r="1932" spans="3:3" x14ac:dyDescent="0.25">
      <c r="C1932" s="394"/>
    </row>
    <row r="1933" spans="3:3" x14ac:dyDescent="0.25">
      <c r="C1933" s="394"/>
    </row>
    <row r="1934" spans="3:3" x14ac:dyDescent="0.25">
      <c r="C1934" s="394"/>
    </row>
    <row r="1935" spans="3:3" x14ac:dyDescent="0.25">
      <c r="C1935" s="394"/>
    </row>
    <row r="1936" spans="3:3" x14ac:dyDescent="0.25">
      <c r="C1936" s="394"/>
    </row>
    <row r="1937" spans="3:3" x14ac:dyDescent="0.25">
      <c r="C1937" s="394"/>
    </row>
    <row r="1938" spans="3:3" x14ac:dyDescent="0.25">
      <c r="C1938" s="394"/>
    </row>
    <row r="1939" spans="3:3" x14ac:dyDescent="0.25">
      <c r="C1939" s="394"/>
    </row>
    <row r="1940" spans="3:3" x14ac:dyDescent="0.25">
      <c r="C1940" s="394"/>
    </row>
    <row r="1941" spans="3:3" x14ac:dyDescent="0.25">
      <c r="C1941" s="394"/>
    </row>
    <row r="1942" spans="3:3" x14ac:dyDescent="0.25">
      <c r="C1942" s="394"/>
    </row>
    <row r="1943" spans="3:3" x14ac:dyDescent="0.25">
      <c r="C1943" s="394"/>
    </row>
    <row r="1944" spans="3:3" x14ac:dyDescent="0.25">
      <c r="C1944" s="394"/>
    </row>
    <row r="1945" spans="3:3" x14ac:dyDescent="0.25">
      <c r="C1945" s="394"/>
    </row>
    <row r="1946" spans="3:3" x14ac:dyDescent="0.25">
      <c r="C1946" s="394"/>
    </row>
    <row r="1947" spans="3:3" x14ac:dyDescent="0.25">
      <c r="C1947" s="394"/>
    </row>
    <row r="1948" spans="3:3" x14ac:dyDescent="0.25">
      <c r="C1948" s="394"/>
    </row>
    <row r="1949" spans="3:3" x14ac:dyDescent="0.25">
      <c r="C1949" s="394"/>
    </row>
    <row r="1950" spans="3:3" x14ac:dyDescent="0.25">
      <c r="C1950" s="394"/>
    </row>
    <row r="1951" spans="3:3" x14ac:dyDescent="0.25">
      <c r="C1951" s="394"/>
    </row>
    <row r="1952" spans="3:3" x14ac:dyDescent="0.25">
      <c r="C1952" s="394"/>
    </row>
    <row r="1953" spans="3:3" x14ac:dyDescent="0.25">
      <c r="C1953" s="394"/>
    </row>
    <row r="1954" spans="3:3" x14ac:dyDescent="0.25">
      <c r="C1954" s="394"/>
    </row>
    <row r="1955" spans="3:3" x14ac:dyDescent="0.25">
      <c r="C1955" s="394"/>
    </row>
    <row r="1956" spans="3:3" x14ac:dyDescent="0.25">
      <c r="C1956" s="394"/>
    </row>
    <row r="1957" spans="3:3" x14ac:dyDescent="0.25">
      <c r="C1957" s="394"/>
    </row>
    <row r="1958" spans="3:3" x14ac:dyDescent="0.25">
      <c r="C1958" s="394"/>
    </row>
    <row r="1959" spans="3:3" x14ac:dyDescent="0.25">
      <c r="C1959" s="394"/>
    </row>
    <row r="1960" spans="3:3" x14ac:dyDescent="0.25">
      <c r="C1960" s="394"/>
    </row>
    <row r="1961" spans="3:3" x14ac:dyDescent="0.25">
      <c r="C1961" s="394"/>
    </row>
    <row r="1962" spans="3:3" x14ac:dyDescent="0.25">
      <c r="C1962" s="394"/>
    </row>
    <row r="1963" spans="3:3" x14ac:dyDescent="0.25">
      <c r="C1963" s="394"/>
    </row>
    <row r="1964" spans="3:3" x14ac:dyDescent="0.25">
      <c r="C1964" s="394"/>
    </row>
    <row r="1965" spans="3:3" x14ac:dyDescent="0.25">
      <c r="C1965" s="394"/>
    </row>
    <row r="1966" spans="3:3" x14ac:dyDescent="0.25">
      <c r="C1966" s="394"/>
    </row>
    <row r="1967" spans="3:3" x14ac:dyDescent="0.25">
      <c r="C1967" s="394"/>
    </row>
    <row r="1968" spans="3:3" x14ac:dyDescent="0.25">
      <c r="C1968" s="394"/>
    </row>
    <row r="1969" spans="3:3" x14ac:dyDescent="0.25">
      <c r="C1969" s="394"/>
    </row>
    <row r="1970" spans="3:3" x14ac:dyDescent="0.25">
      <c r="C1970" s="394"/>
    </row>
    <row r="1971" spans="3:3" x14ac:dyDescent="0.25">
      <c r="C1971" s="394"/>
    </row>
    <row r="1972" spans="3:3" x14ac:dyDescent="0.25">
      <c r="C1972" s="394"/>
    </row>
    <row r="1973" spans="3:3" x14ac:dyDescent="0.25">
      <c r="C1973" s="394"/>
    </row>
    <row r="1974" spans="3:3" x14ac:dyDescent="0.25">
      <c r="C1974" s="394"/>
    </row>
    <row r="1975" spans="3:3" x14ac:dyDescent="0.25">
      <c r="C1975" s="394"/>
    </row>
    <row r="1976" spans="3:3" x14ac:dyDescent="0.25">
      <c r="C1976" s="394"/>
    </row>
    <row r="1977" spans="3:3" x14ac:dyDescent="0.25">
      <c r="C1977" s="394"/>
    </row>
    <row r="1978" spans="3:3" x14ac:dyDescent="0.25">
      <c r="C1978" s="394"/>
    </row>
    <row r="1979" spans="3:3" x14ac:dyDescent="0.25">
      <c r="C1979" s="394"/>
    </row>
    <row r="1980" spans="3:3" x14ac:dyDescent="0.25">
      <c r="C1980" s="394"/>
    </row>
    <row r="1981" spans="3:3" x14ac:dyDescent="0.25">
      <c r="C1981" s="394"/>
    </row>
    <row r="1982" spans="3:3" x14ac:dyDescent="0.25">
      <c r="C1982" s="394"/>
    </row>
    <row r="1983" spans="3:3" x14ac:dyDescent="0.25">
      <c r="C1983" s="394"/>
    </row>
    <row r="1984" spans="3:3" x14ac:dyDescent="0.25">
      <c r="C1984" s="394"/>
    </row>
    <row r="1985" spans="3:3" x14ac:dyDescent="0.25">
      <c r="C1985" s="394"/>
    </row>
    <row r="1986" spans="3:3" x14ac:dyDescent="0.25">
      <c r="C1986" s="394"/>
    </row>
    <row r="1987" spans="3:3" x14ac:dyDescent="0.25">
      <c r="C1987" s="394"/>
    </row>
    <row r="1988" spans="3:3" x14ac:dyDescent="0.25">
      <c r="C1988" s="394"/>
    </row>
    <row r="1989" spans="3:3" x14ac:dyDescent="0.25">
      <c r="C1989" s="394"/>
    </row>
    <row r="1990" spans="3:3" x14ac:dyDescent="0.25">
      <c r="C1990" s="394"/>
    </row>
    <row r="1991" spans="3:3" x14ac:dyDescent="0.25">
      <c r="C1991" s="394"/>
    </row>
    <row r="1992" spans="3:3" x14ac:dyDescent="0.25">
      <c r="C1992" s="394"/>
    </row>
    <row r="1993" spans="3:3" x14ac:dyDescent="0.25">
      <c r="C1993" s="394"/>
    </row>
    <row r="1994" spans="3:3" x14ac:dyDescent="0.25">
      <c r="C1994" s="394"/>
    </row>
    <row r="1995" spans="3:3" x14ac:dyDescent="0.25">
      <c r="C1995" s="394"/>
    </row>
    <row r="1996" spans="3:3" x14ac:dyDescent="0.25">
      <c r="C1996" s="394"/>
    </row>
    <row r="1997" spans="3:3" x14ac:dyDescent="0.25">
      <c r="C1997" s="394"/>
    </row>
    <row r="1998" spans="3:3" x14ac:dyDescent="0.25">
      <c r="C1998" s="394"/>
    </row>
    <row r="1999" spans="3:3" x14ac:dyDescent="0.25">
      <c r="C1999" s="394"/>
    </row>
    <row r="2000" spans="3:3" x14ac:dyDescent="0.25">
      <c r="C2000" s="394"/>
    </row>
    <row r="2001" spans="3:3" x14ac:dyDescent="0.25">
      <c r="C2001" s="394"/>
    </row>
    <row r="2002" spans="3:3" x14ac:dyDescent="0.25">
      <c r="C2002" s="394"/>
    </row>
    <row r="2003" spans="3:3" x14ac:dyDescent="0.25">
      <c r="C2003" s="394"/>
    </row>
    <row r="2004" spans="3:3" x14ac:dyDescent="0.25">
      <c r="C2004" s="394"/>
    </row>
    <row r="2005" spans="3:3" x14ac:dyDescent="0.25">
      <c r="C2005" s="394"/>
    </row>
    <row r="2006" spans="3:3" x14ac:dyDescent="0.25">
      <c r="C2006" s="394"/>
    </row>
    <row r="2007" spans="3:3" x14ac:dyDescent="0.25">
      <c r="C2007" s="394"/>
    </row>
    <row r="2008" spans="3:3" x14ac:dyDescent="0.25">
      <c r="C2008" s="394"/>
    </row>
    <row r="2009" spans="3:3" x14ac:dyDescent="0.25">
      <c r="C2009" s="394"/>
    </row>
    <row r="2010" spans="3:3" x14ac:dyDescent="0.25">
      <c r="C2010" s="394"/>
    </row>
    <row r="2011" spans="3:3" x14ac:dyDescent="0.25">
      <c r="C2011" s="394"/>
    </row>
    <row r="2012" spans="3:3" x14ac:dyDescent="0.25">
      <c r="C2012" s="394"/>
    </row>
    <row r="2013" spans="3:3" x14ac:dyDescent="0.25">
      <c r="C2013" s="394"/>
    </row>
    <row r="2014" spans="3:3" x14ac:dyDescent="0.25">
      <c r="C2014" s="394"/>
    </row>
    <row r="2015" spans="3:3" x14ac:dyDescent="0.25">
      <c r="C2015" s="394"/>
    </row>
    <row r="2016" spans="3:3" x14ac:dyDescent="0.25">
      <c r="C2016" s="394"/>
    </row>
    <row r="2017" spans="3:3" x14ac:dyDescent="0.25">
      <c r="C2017" s="394"/>
    </row>
    <row r="2018" spans="3:3" x14ac:dyDescent="0.25">
      <c r="C2018" s="394"/>
    </row>
    <row r="2019" spans="3:3" x14ac:dyDescent="0.25">
      <c r="C2019" s="394"/>
    </row>
    <row r="2020" spans="3:3" x14ac:dyDescent="0.25">
      <c r="C2020" s="394"/>
    </row>
    <row r="2021" spans="3:3" x14ac:dyDescent="0.25">
      <c r="C2021" s="394"/>
    </row>
    <row r="2022" spans="3:3" x14ac:dyDescent="0.25">
      <c r="C2022" s="394"/>
    </row>
    <row r="2023" spans="3:3" x14ac:dyDescent="0.25">
      <c r="C2023" s="394"/>
    </row>
    <row r="2024" spans="3:3" x14ac:dyDescent="0.25">
      <c r="C2024" s="394"/>
    </row>
    <row r="2025" spans="3:3" x14ac:dyDescent="0.25">
      <c r="C2025" s="394"/>
    </row>
    <row r="2026" spans="3:3" x14ac:dyDescent="0.25">
      <c r="C2026" s="394"/>
    </row>
    <row r="2027" spans="3:3" x14ac:dyDescent="0.25">
      <c r="C2027" s="394"/>
    </row>
    <row r="2028" spans="3:3" x14ac:dyDescent="0.25">
      <c r="C2028" s="394"/>
    </row>
    <row r="2029" spans="3:3" x14ac:dyDescent="0.25">
      <c r="C2029" s="394"/>
    </row>
    <row r="2030" spans="3:3" x14ac:dyDescent="0.25">
      <c r="C2030" s="394"/>
    </row>
    <row r="2031" spans="3:3" x14ac:dyDescent="0.25">
      <c r="C2031" s="394"/>
    </row>
    <row r="2032" spans="3:3" x14ac:dyDescent="0.25">
      <c r="C2032" s="394"/>
    </row>
    <row r="2033" spans="3:3" x14ac:dyDescent="0.25">
      <c r="C2033" s="394"/>
    </row>
    <row r="2034" spans="3:3" x14ac:dyDescent="0.25">
      <c r="C2034" s="394"/>
    </row>
    <row r="2035" spans="3:3" x14ac:dyDescent="0.25">
      <c r="C2035" s="394"/>
    </row>
    <row r="2036" spans="3:3" x14ac:dyDescent="0.25">
      <c r="C2036" s="394"/>
    </row>
    <row r="2037" spans="3:3" x14ac:dyDescent="0.25">
      <c r="C2037" s="394"/>
    </row>
    <row r="2038" spans="3:3" x14ac:dyDescent="0.25">
      <c r="C2038" s="394"/>
    </row>
    <row r="2039" spans="3:3" x14ac:dyDescent="0.25">
      <c r="C2039" s="394"/>
    </row>
    <row r="2040" spans="3:3" x14ac:dyDescent="0.25">
      <c r="C2040" s="394"/>
    </row>
    <row r="2041" spans="3:3" x14ac:dyDescent="0.25">
      <c r="C2041" s="394"/>
    </row>
    <row r="2042" spans="3:3" x14ac:dyDescent="0.25">
      <c r="C2042" s="394"/>
    </row>
    <row r="2043" spans="3:3" x14ac:dyDescent="0.25">
      <c r="C2043" s="394"/>
    </row>
    <row r="2044" spans="3:3" x14ac:dyDescent="0.25">
      <c r="C2044" s="394"/>
    </row>
    <row r="2045" spans="3:3" x14ac:dyDescent="0.25">
      <c r="C2045" s="394"/>
    </row>
    <row r="2046" spans="3:3" x14ac:dyDescent="0.25">
      <c r="C2046" s="394"/>
    </row>
    <row r="2047" spans="3:3" x14ac:dyDescent="0.25">
      <c r="C2047" s="394"/>
    </row>
    <row r="2048" spans="3:3" x14ac:dyDescent="0.25">
      <c r="C2048" s="394"/>
    </row>
    <row r="2049" spans="3:3" x14ac:dyDescent="0.25">
      <c r="C2049" s="394"/>
    </row>
    <row r="2050" spans="3:3" x14ac:dyDescent="0.25">
      <c r="C2050" s="394"/>
    </row>
    <row r="2051" spans="3:3" x14ac:dyDescent="0.25">
      <c r="C2051" s="394"/>
    </row>
    <row r="2052" spans="3:3" x14ac:dyDescent="0.25">
      <c r="C2052" s="394"/>
    </row>
    <row r="2053" spans="3:3" x14ac:dyDescent="0.25">
      <c r="C2053" s="394"/>
    </row>
    <row r="2054" spans="3:3" x14ac:dyDescent="0.25">
      <c r="C2054" s="394"/>
    </row>
    <row r="2055" spans="3:3" x14ac:dyDescent="0.25">
      <c r="C2055" s="394"/>
    </row>
    <row r="2056" spans="3:3" x14ac:dyDescent="0.25">
      <c r="C2056" s="394"/>
    </row>
    <row r="2057" spans="3:3" x14ac:dyDescent="0.25">
      <c r="C2057" s="394"/>
    </row>
    <row r="2058" spans="3:3" x14ac:dyDescent="0.25">
      <c r="C2058" s="394"/>
    </row>
    <row r="2059" spans="3:3" x14ac:dyDescent="0.25">
      <c r="C2059" s="394"/>
    </row>
    <row r="2060" spans="3:3" x14ac:dyDescent="0.25">
      <c r="C2060" s="394"/>
    </row>
    <row r="2061" spans="3:3" x14ac:dyDescent="0.25">
      <c r="C2061" s="394"/>
    </row>
    <row r="2062" spans="3:3" x14ac:dyDescent="0.25">
      <c r="C2062" s="394"/>
    </row>
    <row r="2063" spans="3:3" x14ac:dyDescent="0.25">
      <c r="C2063" s="394"/>
    </row>
    <row r="2064" spans="3:3" x14ac:dyDescent="0.25">
      <c r="C2064" s="394"/>
    </row>
    <row r="2065" spans="3:3" x14ac:dyDescent="0.25">
      <c r="C2065" s="394"/>
    </row>
    <row r="2066" spans="3:3" x14ac:dyDescent="0.25">
      <c r="C2066" s="394"/>
    </row>
    <row r="2067" spans="3:3" x14ac:dyDescent="0.25">
      <c r="C2067" s="394"/>
    </row>
    <row r="2068" spans="3:3" x14ac:dyDescent="0.25">
      <c r="C2068" s="394"/>
    </row>
    <row r="2069" spans="3:3" x14ac:dyDescent="0.25">
      <c r="C2069" s="394"/>
    </row>
    <row r="2070" spans="3:3" x14ac:dyDescent="0.25">
      <c r="C2070" s="394"/>
    </row>
    <row r="2071" spans="3:3" x14ac:dyDescent="0.25">
      <c r="C2071" s="394"/>
    </row>
    <row r="2072" spans="3:3" x14ac:dyDescent="0.25">
      <c r="C2072" s="394"/>
    </row>
    <row r="2073" spans="3:3" x14ac:dyDescent="0.25">
      <c r="C2073" s="394"/>
    </row>
    <row r="2074" spans="3:3" x14ac:dyDescent="0.25">
      <c r="C2074" s="394"/>
    </row>
    <row r="2075" spans="3:3" x14ac:dyDescent="0.25">
      <c r="C2075" s="394"/>
    </row>
    <row r="2076" spans="3:3" x14ac:dyDescent="0.25">
      <c r="C2076" s="394"/>
    </row>
    <row r="2077" spans="3:3" x14ac:dyDescent="0.25">
      <c r="C2077" s="394"/>
    </row>
    <row r="2078" spans="3:3" x14ac:dyDescent="0.25">
      <c r="C2078" s="394"/>
    </row>
    <row r="2079" spans="3:3" x14ac:dyDescent="0.25">
      <c r="C2079" s="394"/>
    </row>
    <row r="2080" spans="3:3" x14ac:dyDescent="0.25">
      <c r="C2080" s="394"/>
    </row>
    <row r="2081" spans="3:3" x14ac:dyDescent="0.25">
      <c r="C2081" s="394"/>
    </row>
    <row r="2082" spans="3:3" x14ac:dyDescent="0.25">
      <c r="C2082" s="394"/>
    </row>
    <row r="2083" spans="3:3" x14ac:dyDescent="0.25">
      <c r="C2083" s="394"/>
    </row>
    <row r="2084" spans="3:3" x14ac:dyDescent="0.25">
      <c r="C2084" s="394"/>
    </row>
    <row r="2085" spans="3:3" x14ac:dyDescent="0.25">
      <c r="C2085" s="394"/>
    </row>
    <row r="2086" spans="3:3" x14ac:dyDescent="0.25">
      <c r="C2086" s="394"/>
    </row>
    <row r="2087" spans="3:3" x14ac:dyDescent="0.25">
      <c r="C2087" s="394"/>
    </row>
    <row r="2088" spans="3:3" x14ac:dyDescent="0.25">
      <c r="C2088" s="394"/>
    </row>
    <row r="2089" spans="3:3" x14ac:dyDescent="0.25">
      <c r="C2089" s="394"/>
    </row>
    <row r="2090" spans="3:3" x14ac:dyDescent="0.25">
      <c r="C2090" s="394"/>
    </row>
    <row r="2091" spans="3:3" x14ac:dyDescent="0.25">
      <c r="C2091" s="394"/>
    </row>
    <row r="2092" spans="3:3" x14ac:dyDescent="0.25">
      <c r="C2092" s="394"/>
    </row>
    <row r="2093" spans="3:3" x14ac:dyDescent="0.25">
      <c r="C2093" s="394"/>
    </row>
    <row r="2094" spans="3:3" x14ac:dyDescent="0.25">
      <c r="C2094" s="394"/>
    </row>
    <row r="2095" spans="3:3" x14ac:dyDescent="0.25">
      <c r="C2095" s="394"/>
    </row>
    <row r="2096" spans="3:3" x14ac:dyDescent="0.25">
      <c r="C2096" s="394"/>
    </row>
    <row r="2097" spans="3:3" x14ac:dyDescent="0.25">
      <c r="C2097" s="394"/>
    </row>
    <row r="2098" spans="3:3" x14ac:dyDescent="0.25">
      <c r="C2098" s="394"/>
    </row>
    <row r="2099" spans="3:3" x14ac:dyDescent="0.25">
      <c r="C2099" s="394"/>
    </row>
    <row r="2100" spans="3:3" x14ac:dyDescent="0.25">
      <c r="C2100" s="394"/>
    </row>
    <row r="2101" spans="3:3" x14ac:dyDescent="0.25">
      <c r="C2101" s="394"/>
    </row>
    <row r="2102" spans="3:3" x14ac:dyDescent="0.25">
      <c r="C2102" s="394"/>
    </row>
    <row r="2103" spans="3:3" x14ac:dyDescent="0.25">
      <c r="C2103" s="394"/>
    </row>
    <row r="2104" spans="3:3" x14ac:dyDescent="0.25">
      <c r="C2104" s="394"/>
    </row>
    <row r="2105" spans="3:3" x14ac:dyDescent="0.25">
      <c r="C2105" s="394"/>
    </row>
    <row r="2106" spans="3:3" x14ac:dyDescent="0.25">
      <c r="C2106" s="394"/>
    </row>
    <row r="2107" spans="3:3" x14ac:dyDescent="0.25">
      <c r="C2107" s="394"/>
    </row>
    <row r="2108" spans="3:3" x14ac:dyDescent="0.25">
      <c r="C2108" s="394"/>
    </row>
    <row r="2109" spans="3:3" x14ac:dyDescent="0.25">
      <c r="C2109" s="394"/>
    </row>
    <row r="2110" spans="3:3" x14ac:dyDescent="0.25">
      <c r="C2110" s="394"/>
    </row>
    <row r="2111" spans="3:3" x14ac:dyDescent="0.25">
      <c r="C2111" s="394"/>
    </row>
    <row r="2112" spans="3:3" x14ac:dyDescent="0.25">
      <c r="C2112" s="394"/>
    </row>
    <row r="2113" spans="3:3" x14ac:dyDescent="0.25">
      <c r="C2113" s="394"/>
    </row>
    <row r="2114" spans="3:3" x14ac:dyDescent="0.25">
      <c r="C2114" s="394"/>
    </row>
    <row r="2115" spans="3:3" x14ac:dyDescent="0.25">
      <c r="C2115" s="394"/>
    </row>
    <row r="2116" spans="3:3" x14ac:dyDescent="0.25">
      <c r="C2116" s="394"/>
    </row>
    <row r="2117" spans="3:3" x14ac:dyDescent="0.25">
      <c r="C2117" s="394"/>
    </row>
    <row r="2118" spans="3:3" x14ac:dyDescent="0.25">
      <c r="C2118" s="394"/>
    </row>
    <row r="2119" spans="3:3" x14ac:dyDescent="0.25">
      <c r="C2119" s="394"/>
    </row>
    <row r="2120" spans="3:3" x14ac:dyDescent="0.25">
      <c r="C2120" s="394"/>
    </row>
    <row r="2121" spans="3:3" x14ac:dyDescent="0.25">
      <c r="C2121" s="394"/>
    </row>
    <row r="2122" spans="3:3" x14ac:dyDescent="0.25">
      <c r="C2122" s="394"/>
    </row>
    <row r="2123" spans="3:3" x14ac:dyDescent="0.25">
      <c r="C2123" s="394"/>
    </row>
    <row r="2124" spans="3:3" x14ac:dyDescent="0.25">
      <c r="C2124" s="394"/>
    </row>
    <row r="2125" spans="3:3" x14ac:dyDescent="0.25">
      <c r="C2125" s="394"/>
    </row>
    <row r="2126" spans="3:3" x14ac:dyDescent="0.25">
      <c r="C2126" s="394"/>
    </row>
    <row r="2127" spans="3:3" x14ac:dyDescent="0.25">
      <c r="C2127" s="394"/>
    </row>
    <row r="2128" spans="3:3" x14ac:dyDescent="0.25">
      <c r="C2128" s="394"/>
    </row>
    <row r="2129" spans="3:3" x14ac:dyDescent="0.25">
      <c r="C2129" s="394"/>
    </row>
    <row r="2130" spans="3:3" x14ac:dyDescent="0.25">
      <c r="C2130" s="394"/>
    </row>
    <row r="2131" spans="3:3" x14ac:dyDescent="0.25">
      <c r="C2131" s="394"/>
    </row>
    <row r="2132" spans="3:3" x14ac:dyDescent="0.25">
      <c r="C2132" s="394"/>
    </row>
    <row r="2133" spans="3:3" x14ac:dyDescent="0.25">
      <c r="C2133" s="394"/>
    </row>
    <row r="2134" spans="3:3" x14ac:dyDescent="0.25">
      <c r="C2134" s="394"/>
    </row>
    <row r="2135" spans="3:3" x14ac:dyDescent="0.25">
      <c r="C2135" s="394"/>
    </row>
    <row r="2136" spans="3:3" x14ac:dyDescent="0.25">
      <c r="C2136" s="394"/>
    </row>
    <row r="2137" spans="3:3" x14ac:dyDescent="0.25">
      <c r="C2137" s="394"/>
    </row>
    <row r="2138" spans="3:3" x14ac:dyDescent="0.25">
      <c r="C2138" s="394"/>
    </row>
    <row r="2139" spans="3:3" x14ac:dyDescent="0.25">
      <c r="C2139" s="394"/>
    </row>
    <row r="2140" spans="3:3" x14ac:dyDescent="0.25">
      <c r="C2140" s="394"/>
    </row>
    <row r="2141" spans="3:3" x14ac:dyDescent="0.25">
      <c r="C2141" s="394"/>
    </row>
    <row r="2142" spans="3:3" x14ac:dyDescent="0.25">
      <c r="C2142" s="394"/>
    </row>
    <row r="2143" spans="3:3" x14ac:dyDescent="0.25">
      <c r="C2143" s="394"/>
    </row>
    <row r="2144" spans="3:3" x14ac:dyDescent="0.25">
      <c r="C2144" s="394"/>
    </row>
    <row r="2145" spans="3:3" x14ac:dyDescent="0.25">
      <c r="C2145" s="394"/>
    </row>
    <row r="2146" spans="3:3" x14ac:dyDescent="0.25">
      <c r="C2146" s="394"/>
    </row>
    <row r="2147" spans="3:3" x14ac:dyDescent="0.25">
      <c r="C2147" s="394"/>
    </row>
    <row r="2148" spans="3:3" x14ac:dyDescent="0.25">
      <c r="C2148" s="394"/>
    </row>
    <row r="2149" spans="3:3" x14ac:dyDescent="0.25">
      <c r="C2149" s="394"/>
    </row>
    <row r="2150" spans="3:3" x14ac:dyDescent="0.25">
      <c r="C2150" s="394"/>
    </row>
    <row r="2151" spans="3:3" x14ac:dyDescent="0.25">
      <c r="C2151" s="394"/>
    </row>
    <row r="2152" spans="3:3" x14ac:dyDescent="0.25">
      <c r="C2152" s="394"/>
    </row>
    <row r="2153" spans="3:3" x14ac:dyDescent="0.25">
      <c r="C2153" s="394"/>
    </row>
    <row r="2154" spans="3:3" x14ac:dyDescent="0.25">
      <c r="C2154" s="394"/>
    </row>
    <row r="2155" spans="3:3" x14ac:dyDescent="0.25">
      <c r="C2155" s="394"/>
    </row>
    <row r="2156" spans="3:3" x14ac:dyDescent="0.25">
      <c r="C2156" s="394"/>
    </row>
    <row r="2157" spans="3:3" x14ac:dyDescent="0.25">
      <c r="C2157" s="394"/>
    </row>
    <row r="2158" spans="3:3" x14ac:dyDescent="0.25">
      <c r="C2158" s="394"/>
    </row>
    <row r="2159" spans="3:3" x14ac:dyDescent="0.25">
      <c r="C2159" s="394"/>
    </row>
    <row r="2160" spans="3:3" x14ac:dyDescent="0.25">
      <c r="C2160" s="394"/>
    </row>
    <row r="2161" spans="3:3" x14ac:dyDescent="0.25">
      <c r="C2161" s="394"/>
    </row>
    <row r="2162" spans="3:3" x14ac:dyDescent="0.25">
      <c r="C2162" s="394"/>
    </row>
    <row r="2163" spans="3:3" x14ac:dyDescent="0.25">
      <c r="C2163" s="394"/>
    </row>
    <row r="2164" spans="3:3" x14ac:dyDescent="0.25">
      <c r="C2164" s="394"/>
    </row>
    <row r="2165" spans="3:3" x14ac:dyDescent="0.25">
      <c r="C2165" s="394"/>
    </row>
    <row r="2166" spans="3:3" x14ac:dyDescent="0.25">
      <c r="C2166" s="394"/>
    </row>
    <row r="2167" spans="3:3" x14ac:dyDescent="0.25">
      <c r="C2167" s="394"/>
    </row>
    <row r="2168" spans="3:3" x14ac:dyDescent="0.25">
      <c r="C2168" s="394"/>
    </row>
    <row r="2169" spans="3:3" x14ac:dyDescent="0.25">
      <c r="C2169" s="394"/>
    </row>
    <row r="2170" spans="3:3" x14ac:dyDescent="0.25">
      <c r="C2170" s="394"/>
    </row>
    <row r="2171" spans="3:3" x14ac:dyDescent="0.25">
      <c r="C2171" s="394"/>
    </row>
    <row r="2172" spans="3:3" x14ac:dyDescent="0.25">
      <c r="C2172" s="394"/>
    </row>
    <row r="2173" spans="3:3" x14ac:dyDescent="0.25">
      <c r="C2173" s="394"/>
    </row>
    <row r="2174" spans="3:3" x14ac:dyDescent="0.25">
      <c r="C2174" s="394"/>
    </row>
    <row r="2175" spans="3:3" x14ac:dyDescent="0.25">
      <c r="C2175" s="394"/>
    </row>
    <row r="2176" spans="3:3" x14ac:dyDescent="0.25">
      <c r="C2176" s="394"/>
    </row>
    <row r="2177" spans="3:3" x14ac:dyDescent="0.25">
      <c r="C2177" s="394"/>
    </row>
    <row r="2178" spans="3:3" x14ac:dyDescent="0.25">
      <c r="C2178" s="394"/>
    </row>
    <row r="2179" spans="3:3" x14ac:dyDescent="0.25">
      <c r="C2179" s="394"/>
    </row>
    <row r="2180" spans="3:3" x14ac:dyDescent="0.25">
      <c r="C2180" s="394"/>
    </row>
    <row r="2181" spans="3:3" x14ac:dyDescent="0.25">
      <c r="C2181" s="394"/>
    </row>
    <row r="2182" spans="3:3" x14ac:dyDescent="0.25">
      <c r="C2182" s="394"/>
    </row>
    <row r="2183" spans="3:3" x14ac:dyDescent="0.25">
      <c r="C2183" s="394"/>
    </row>
    <row r="2184" spans="3:3" x14ac:dyDescent="0.25">
      <c r="C2184" s="394"/>
    </row>
    <row r="2185" spans="3:3" x14ac:dyDescent="0.25">
      <c r="C2185" s="394"/>
    </row>
    <row r="2186" spans="3:3" x14ac:dyDescent="0.25">
      <c r="C2186" s="394"/>
    </row>
    <row r="2187" spans="3:3" x14ac:dyDescent="0.25">
      <c r="C2187" s="394"/>
    </row>
    <row r="2188" spans="3:3" x14ac:dyDescent="0.25">
      <c r="C2188" s="394"/>
    </row>
    <row r="2189" spans="3:3" x14ac:dyDescent="0.25">
      <c r="C2189" s="394"/>
    </row>
    <row r="2190" spans="3:3" x14ac:dyDescent="0.25">
      <c r="C2190" s="394"/>
    </row>
    <row r="2191" spans="3:3" x14ac:dyDescent="0.25">
      <c r="C2191" s="394"/>
    </row>
    <row r="2192" spans="3:3" x14ac:dyDescent="0.25">
      <c r="C2192" s="394"/>
    </row>
    <row r="2193" spans="3:3" x14ac:dyDescent="0.25">
      <c r="C2193" s="394"/>
    </row>
    <row r="2194" spans="3:3" x14ac:dyDescent="0.25">
      <c r="C2194" s="394"/>
    </row>
    <row r="2195" spans="3:3" x14ac:dyDescent="0.25">
      <c r="C2195" s="394"/>
    </row>
    <row r="2196" spans="3:3" x14ac:dyDescent="0.25">
      <c r="C2196" s="394"/>
    </row>
    <row r="2197" spans="3:3" x14ac:dyDescent="0.25">
      <c r="C2197" s="394"/>
    </row>
    <row r="2198" spans="3:3" x14ac:dyDescent="0.25">
      <c r="C2198" s="394"/>
    </row>
    <row r="2199" spans="3:3" x14ac:dyDescent="0.25">
      <c r="C2199" s="394"/>
    </row>
    <row r="2200" spans="3:3" x14ac:dyDescent="0.25">
      <c r="C2200" s="394"/>
    </row>
    <row r="2201" spans="3:3" x14ac:dyDescent="0.25">
      <c r="C2201" s="394"/>
    </row>
    <row r="2202" spans="3:3" x14ac:dyDescent="0.25">
      <c r="C2202" s="394"/>
    </row>
    <row r="2203" spans="3:3" x14ac:dyDescent="0.25">
      <c r="C2203" s="394"/>
    </row>
    <row r="2204" spans="3:3" x14ac:dyDescent="0.25">
      <c r="C2204" s="394"/>
    </row>
    <row r="2205" spans="3:3" x14ac:dyDescent="0.25">
      <c r="C2205" s="394"/>
    </row>
    <row r="2206" spans="3:3" x14ac:dyDescent="0.25">
      <c r="C2206" s="394"/>
    </row>
    <row r="2207" spans="3:3" x14ac:dyDescent="0.25">
      <c r="C2207" s="394"/>
    </row>
    <row r="2208" spans="3:3" x14ac:dyDescent="0.25">
      <c r="C2208" s="394"/>
    </row>
    <row r="2209" spans="3:3" x14ac:dyDescent="0.25">
      <c r="C2209" s="394"/>
    </row>
    <row r="2210" spans="3:3" x14ac:dyDescent="0.25">
      <c r="C2210" s="394"/>
    </row>
    <row r="2211" spans="3:3" x14ac:dyDescent="0.25">
      <c r="C2211" s="394"/>
    </row>
    <row r="2212" spans="3:3" x14ac:dyDescent="0.25">
      <c r="C2212" s="394"/>
    </row>
    <row r="2213" spans="3:3" x14ac:dyDescent="0.25">
      <c r="C2213" s="394"/>
    </row>
    <row r="2214" spans="3:3" x14ac:dyDescent="0.25">
      <c r="C2214" s="394"/>
    </row>
    <row r="2215" spans="3:3" x14ac:dyDescent="0.25">
      <c r="C2215" s="394"/>
    </row>
    <row r="2216" spans="3:3" x14ac:dyDescent="0.25">
      <c r="C2216" s="394"/>
    </row>
    <row r="2217" spans="3:3" x14ac:dyDescent="0.25">
      <c r="C2217" s="394"/>
    </row>
    <row r="2218" spans="3:3" x14ac:dyDescent="0.25">
      <c r="C2218" s="394"/>
    </row>
    <row r="2219" spans="3:3" x14ac:dyDescent="0.25">
      <c r="C2219" s="394"/>
    </row>
    <row r="2220" spans="3:3" x14ac:dyDescent="0.25">
      <c r="C2220" s="394"/>
    </row>
    <row r="2221" spans="3:3" x14ac:dyDescent="0.25">
      <c r="C2221" s="394"/>
    </row>
    <row r="2222" spans="3:3" x14ac:dyDescent="0.25">
      <c r="C2222" s="394"/>
    </row>
    <row r="2223" spans="3:3" x14ac:dyDescent="0.25">
      <c r="C2223" s="394"/>
    </row>
    <row r="2224" spans="3:3" x14ac:dyDescent="0.25">
      <c r="C2224" s="394"/>
    </row>
    <row r="2225" spans="3:3" x14ac:dyDescent="0.25">
      <c r="C2225" s="394"/>
    </row>
    <row r="2226" spans="3:3" x14ac:dyDescent="0.25">
      <c r="C2226" s="394"/>
    </row>
    <row r="2227" spans="3:3" x14ac:dyDescent="0.25">
      <c r="C2227" s="394"/>
    </row>
    <row r="2228" spans="3:3" x14ac:dyDescent="0.25">
      <c r="C2228" s="394"/>
    </row>
    <row r="2229" spans="3:3" x14ac:dyDescent="0.25">
      <c r="C2229" s="394"/>
    </row>
    <row r="2230" spans="3:3" x14ac:dyDescent="0.25">
      <c r="C2230" s="394"/>
    </row>
    <row r="2231" spans="3:3" x14ac:dyDescent="0.25">
      <c r="C2231" s="394"/>
    </row>
    <row r="2232" spans="3:3" x14ac:dyDescent="0.25">
      <c r="C2232" s="394"/>
    </row>
    <row r="2233" spans="3:3" x14ac:dyDescent="0.25">
      <c r="C2233" s="394"/>
    </row>
    <row r="2234" spans="3:3" x14ac:dyDescent="0.25">
      <c r="C2234" s="394"/>
    </row>
    <row r="2235" spans="3:3" x14ac:dyDescent="0.25">
      <c r="C2235" s="394"/>
    </row>
    <row r="2236" spans="3:3" x14ac:dyDescent="0.25">
      <c r="C2236" s="394"/>
    </row>
    <row r="2237" spans="3:3" x14ac:dyDescent="0.25">
      <c r="C2237" s="394"/>
    </row>
    <row r="2238" spans="3:3" x14ac:dyDescent="0.25">
      <c r="C2238" s="394"/>
    </row>
    <row r="2239" spans="3:3" x14ac:dyDescent="0.25">
      <c r="C2239" s="394"/>
    </row>
    <row r="2240" spans="3:3" x14ac:dyDescent="0.25">
      <c r="C2240" s="394"/>
    </row>
    <row r="2241" spans="3:3" x14ac:dyDescent="0.25">
      <c r="C2241" s="394"/>
    </row>
    <row r="2242" spans="3:3" x14ac:dyDescent="0.25">
      <c r="C2242" s="394"/>
    </row>
    <row r="2243" spans="3:3" x14ac:dyDescent="0.25">
      <c r="C2243" s="394"/>
    </row>
    <row r="2244" spans="3:3" x14ac:dyDescent="0.25">
      <c r="C2244" s="394"/>
    </row>
    <row r="2245" spans="3:3" x14ac:dyDescent="0.25">
      <c r="C2245" s="394"/>
    </row>
    <row r="2246" spans="3:3" x14ac:dyDescent="0.25">
      <c r="C2246" s="394"/>
    </row>
    <row r="2247" spans="3:3" x14ac:dyDescent="0.25">
      <c r="C2247" s="394"/>
    </row>
    <row r="2248" spans="3:3" x14ac:dyDescent="0.25">
      <c r="C2248" s="394"/>
    </row>
    <row r="2249" spans="3:3" x14ac:dyDescent="0.25">
      <c r="C2249" s="394"/>
    </row>
    <row r="2250" spans="3:3" x14ac:dyDescent="0.25">
      <c r="C2250" s="394"/>
    </row>
    <row r="2251" spans="3:3" x14ac:dyDescent="0.25">
      <c r="C2251" s="394"/>
    </row>
    <row r="2252" spans="3:3" x14ac:dyDescent="0.25">
      <c r="C2252" s="394"/>
    </row>
    <row r="2253" spans="3:3" x14ac:dyDescent="0.25">
      <c r="C2253" s="394"/>
    </row>
    <row r="2254" spans="3:3" x14ac:dyDescent="0.25">
      <c r="C2254" s="394"/>
    </row>
    <row r="2255" spans="3:3" x14ac:dyDescent="0.25">
      <c r="C2255" s="394"/>
    </row>
    <row r="2256" spans="3:3" x14ac:dyDescent="0.25">
      <c r="C2256" s="394"/>
    </row>
    <row r="2257" spans="3:3" x14ac:dyDescent="0.25">
      <c r="C2257" s="394"/>
    </row>
    <row r="2258" spans="3:3" x14ac:dyDescent="0.25">
      <c r="C2258" s="394"/>
    </row>
    <row r="2259" spans="3:3" x14ac:dyDescent="0.25">
      <c r="C2259" s="394"/>
    </row>
    <row r="2260" spans="3:3" x14ac:dyDescent="0.25">
      <c r="C2260" s="394"/>
    </row>
    <row r="2261" spans="3:3" x14ac:dyDescent="0.25">
      <c r="C2261" s="394"/>
    </row>
    <row r="2262" spans="3:3" x14ac:dyDescent="0.25">
      <c r="C2262" s="394"/>
    </row>
    <row r="2263" spans="3:3" x14ac:dyDescent="0.25">
      <c r="C2263" s="394"/>
    </row>
    <row r="2264" spans="3:3" x14ac:dyDescent="0.25">
      <c r="C2264" s="394"/>
    </row>
    <row r="2265" spans="3:3" x14ac:dyDescent="0.25">
      <c r="C2265" s="394"/>
    </row>
    <row r="2266" spans="3:3" x14ac:dyDescent="0.25">
      <c r="C2266" s="394"/>
    </row>
    <row r="2267" spans="3:3" x14ac:dyDescent="0.25">
      <c r="C2267" s="394"/>
    </row>
    <row r="2268" spans="3:3" x14ac:dyDescent="0.25">
      <c r="C2268" s="394"/>
    </row>
    <row r="2269" spans="3:3" x14ac:dyDescent="0.25">
      <c r="C2269" s="394"/>
    </row>
    <row r="2270" spans="3:3" x14ac:dyDescent="0.25">
      <c r="C2270" s="394"/>
    </row>
    <row r="2271" spans="3:3" x14ac:dyDescent="0.25">
      <c r="C2271" s="394"/>
    </row>
    <row r="2272" spans="3:3" x14ac:dyDescent="0.25">
      <c r="C2272" s="394"/>
    </row>
    <row r="2273" spans="3:3" x14ac:dyDescent="0.25">
      <c r="C2273" s="394"/>
    </row>
    <row r="2274" spans="3:3" x14ac:dyDescent="0.25">
      <c r="C2274" s="394"/>
    </row>
    <row r="2275" spans="3:3" x14ac:dyDescent="0.25">
      <c r="C2275" s="394"/>
    </row>
    <row r="2276" spans="3:3" x14ac:dyDescent="0.25">
      <c r="C2276" s="394"/>
    </row>
    <row r="2277" spans="3:3" x14ac:dyDescent="0.25">
      <c r="C2277" s="394"/>
    </row>
    <row r="2278" spans="3:3" x14ac:dyDescent="0.25">
      <c r="C2278" s="394"/>
    </row>
    <row r="2279" spans="3:3" x14ac:dyDescent="0.25">
      <c r="C2279" s="394"/>
    </row>
    <row r="2280" spans="3:3" x14ac:dyDescent="0.25">
      <c r="C2280" s="394"/>
    </row>
    <row r="2281" spans="3:3" x14ac:dyDescent="0.25">
      <c r="C2281" s="394"/>
    </row>
    <row r="2282" spans="3:3" x14ac:dyDescent="0.25">
      <c r="C2282" s="394"/>
    </row>
    <row r="2283" spans="3:3" x14ac:dyDescent="0.25">
      <c r="C2283" s="394"/>
    </row>
    <row r="2284" spans="3:3" x14ac:dyDescent="0.25">
      <c r="C2284" s="394"/>
    </row>
    <row r="2285" spans="3:3" x14ac:dyDescent="0.25">
      <c r="C2285" s="394"/>
    </row>
    <row r="2286" spans="3:3" x14ac:dyDescent="0.25">
      <c r="C2286" s="394"/>
    </row>
    <row r="2287" spans="3:3" x14ac:dyDescent="0.25">
      <c r="C2287" s="394"/>
    </row>
    <row r="2288" spans="3:3" x14ac:dyDescent="0.25">
      <c r="C2288" s="394"/>
    </row>
    <row r="2289" spans="3:3" x14ac:dyDescent="0.25">
      <c r="C2289" s="394"/>
    </row>
    <row r="2290" spans="3:3" x14ac:dyDescent="0.25">
      <c r="C2290" s="394"/>
    </row>
    <row r="2291" spans="3:3" x14ac:dyDescent="0.25">
      <c r="C2291" s="394"/>
    </row>
    <row r="2292" spans="3:3" x14ac:dyDescent="0.25">
      <c r="C2292" s="394"/>
    </row>
    <row r="2293" spans="3:3" x14ac:dyDescent="0.25">
      <c r="C2293" s="394"/>
    </row>
    <row r="2294" spans="3:3" x14ac:dyDescent="0.25">
      <c r="C2294" s="394"/>
    </row>
    <row r="2295" spans="3:3" x14ac:dyDescent="0.25">
      <c r="C2295" s="394"/>
    </row>
    <row r="2296" spans="3:3" x14ac:dyDescent="0.25">
      <c r="C2296" s="394"/>
    </row>
    <row r="2297" spans="3:3" x14ac:dyDescent="0.25">
      <c r="C2297" s="394"/>
    </row>
    <row r="2298" spans="3:3" x14ac:dyDescent="0.25">
      <c r="C2298" s="394"/>
    </row>
    <row r="2299" spans="3:3" x14ac:dyDescent="0.25">
      <c r="C2299" s="394"/>
    </row>
    <row r="2300" spans="3:3" x14ac:dyDescent="0.25">
      <c r="C2300" s="394"/>
    </row>
    <row r="2301" spans="3:3" x14ac:dyDescent="0.25">
      <c r="C2301" s="394"/>
    </row>
    <row r="2302" spans="3:3" x14ac:dyDescent="0.25">
      <c r="C2302" s="394"/>
    </row>
    <row r="2303" spans="3:3" x14ac:dyDescent="0.25">
      <c r="C2303" s="394"/>
    </row>
    <row r="2304" spans="3:3" x14ac:dyDescent="0.25">
      <c r="C2304" s="394"/>
    </row>
    <row r="2305" spans="3:3" x14ac:dyDescent="0.25">
      <c r="C2305" s="394"/>
    </row>
    <row r="2306" spans="3:3" x14ac:dyDescent="0.25">
      <c r="C2306" s="394"/>
    </row>
    <row r="2307" spans="3:3" x14ac:dyDescent="0.25">
      <c r="C2307" s="394"/>
    </row>
    <row r="2308" spans="3:3" x14ac:dyDescent="0.25">
      <c r="C2308" s="394"/>
    </row>
    <row r="2309" spans="3:3" x14ac:dyDescent="0.25">
      <c r="C2309" s="394"/>
    </row>
    <row r="2310" spans="3:3" x14ac:dyDescent="0.25">
      <c r="C2310" s="394"/>
    </row>
    <row r="2311" spans="3:3" x14ac:dyDescent="0.25">
      <c r="C2311" s="394"/>
    </row>
    <row r="2312" spans="3:3" x14ac:dyDescent="0.25">
      <c r="C2312" s="394"/>
    </row>
    <row r="2313" spans="3:3" x14ac:dyDescent="0.25">
      <c r="C2313" s="394"/>
    </row>
    <row r="2314" spans="3:3" x14ac:dyDescent="0.25">
      <c r="C2314" s="394"/>
    </row>
    <row r="2315" spans="3:3" x14ac:dyDescent="0.25">
      <c r="C2315" s="394"/>
    </row>
    <row r="2316" spans="3:3" x14ac:dyDescent="0.25">
      <c r="C2316" s="394"/>
    </row>
    <row r="2317" spans="3:3" x14ac:dyDescent="0.25">
      <c r="C2317" s="394"/>
    </row>
    <row r="2318" spans="3:3" x14ac:dyDescent="0.25">
      <c r="C2318" s="394"/>
    </row>
    <row r="2319" spans="3:3" x14ac:dyDescent="0.25">
      <c r="C2319" s="394"/>
    </row>
    <row r="2320" spans="3:3" x14ac:dyDescent="0.25">
      <c r="C2320" s="394"/>
    </row>
    <row r="2321" spans="3:3" x14ac:dyDescent="0.25">
      <c r="C2321" s="394"/>
    </row>
    <row r="2322" spans="3:3" x14ac:dyDescent="0.25">
      <c r="C2322" s="394"/>
    </row>
    <row r="2323" spans="3:3" x14ac:dyDescent="0.25">
      <c r="C2323" s="394"/>
    </row>
    <row r="2324" spans="3:3" x14ac:dyDescent="0.25">
      <c r="C2324" s="394"/>
    </row>
    <row r="2325" spans="3:3" x14ac:dyDescent="0.25">
      <c r="C2325" s="394"/>
    </row>
    <row r="2326" spans="3:3" x14ac:dyDescent="0.25">
      <c r="C2326" s="394"/>
    </row>
    <row r="2327" spans="3:3" x14ac:dyDescent="0.25">
      <c r="C2327" s="394"/>
    </row>
    <row r="2328" spans="3:3" x14ac:dyDescent="0.25">
      <c r="C2328" s="394"/>
    </row>
    <row r="2329" spans="3:3" x14ac:dyDescent="0.25">
      <c r="C2329" s="394"/>
    </row>
    <row r="2330" spans="3:3" x14ac:dyDescent="0.25">
      <c r="C2330" s="394"/>
    </row>
    <row r="2331" spans="3:3" x14ac:dyDescent="0.25">
      <c r="C2331" s="394"/>
    </row>
    <row r="2332" spans="3:3" x14ac:dyDescent="0.25">
      <c r="C2332" s="394"/>
    </row>
    <row r="2333" spans="3:3" x14ac:dyDescent="0.25">
      <c r="C2333" s="394"/>
    </row>
    <row r="2334" spans="3:3" x14ac:dyDescent="0.25">
      <c r="C2334" s="394"/>
    </row>
    <row r="2335" spans="3:3" x14ac:dyDescent="0.25">
      <c r="C2335" s="394"/>
    </row>
    <row r="2336" spans="3:3" x14ac:dyDescent="0.25">
      <c r="C2336" s="394"/>
    </row>
    <row r="2337" spans="3:3" x14ac:dyDescent="0.25">
      <c r="C2337" s="394"/>
    </row>
    <row r="2338" spans="3:3" x14ac:dyDescent="0.25">
      <c r="C2338" s="394"/>
    </row>
    <row r="2339" spans="3:3" x14ac:dyDescent="0.25">
      <c r="C2339" s="394"/>
    </row>
    <row r="2340" spans="3:3" x14ac:dyDescent="0.25">
      <c r="C2340" s="394"/>
    </row>
    <row r="2341" spans="3:3" x14ac:dyDescent="0.25">
      <c r="C2341" s="394"/>
    </row>
    <row r="2342" spans="3:3" x14ac:dyDescent="0.25">
      <c r="C2342" s="394"/>
    </row>
    <row r="2343" spans="3:3" x14ac:dyDescent="0.25">
      <c r="C2343" s="394"/>
    </row>
    <row r="2344" spans="3:3" x14ac:dyDescent="0.25">
      <c r="C2344" s="394"/>
    </row>
    <row r="2345" spans="3:3" x14ac:dyDescent="0.25">
      <c r="C2345" s="394"/>
    </row>
    <row r="2346" spans="3:3" x14ac:dyDescent="0.25">
      <c r="C2346" s="394"/>
    </row>
    <row r="2347" spans="3:3" x14ac:dyDescent="0.25">
      <c r="C2347" s="394"/>
    </row>
    <row r="2348" spans="3:3" x14ac:dyDescent="0.25">
      <c r="C2348" s="394"/>
    </row>
    <row r="2349" spans="3:3" x14ac:dyDescent="0.25">
      <c r="C2349" s="394"/>
    </row>
    <row r="2350" spans="3:3" x14ac:dyDescent="0.25">
      <c r="C2350" s="394"/>
    </row>
    <row r="2351" spans="3:3" x14ac:dyDescent="0.25">
      <c r="C2351" s="394"/>
    </row>
    <row r="2352" spans="3:3" x14ac:dyDescent="0.25">
      <c r="C2352" s="394"/>
    </row>
    <row r="2353" spans="3:3" x14ac:dyDescent="0.25">
      <c r="C2353" s="394"/>
    </row>
    <row r="2354" spans="3:3" x14ac:dyDescent="0.25">
      <c r="C2354" s="394"/>
    </row>
    <row r="2355" spans="3:3" x14ac:dyDescent="0.25">
      <c r="C2355" s="394"/>
    </row>
    <row r="2356" spans="3:3" x14ac:dyDescent="0.25">
      <c r="C2356" s="394"/>
    </row>
    <row r="2357" spans="3:3" x14ac:dyDescent="0.25">
      <c r="C2357" s="394"/>
    </row>
    <row r="2358" spans="3:3" x14ac:dyDescent="0.25">
      <c r="C2358" s="394"/>
    </row>
    <row r="2359" spans="3:3" x14ac:dyDescent="0.25">
      <c r="C2359" s="394"/>
    </row>
    <row r="2360" spans="3:3" x14ac:dyDescent="0.25">
      <c r="C2360" s="394"/>
    </row>
    <row r="2361" spans="3:3" x14ac:dyDescent="0.25">
      <c r="C2361" s="394"/>
    </row>
    <row r="2362" spans="3:3" x14ac:dyDescent="0.25">
      <c r="C2362" s="394"/>
    </row>
    <row r="2363" spans="3:3" x14ac:dyDescent="0.25">
      <c r="C2363" s="394"/>
    </row>
    <row r="2364" spans="3:3" x14ac:dyDescent="0.25">
      <c r="C2364" s="394"/>
    </row>
    <row r="2365" spans="3:3" x14ac:dyDescent="0.25">
      <c r="C2365" s="394"/>
    </row>
    <row r="2366" spans="3:3" x14ac:dyDescent="0.25">
      <c r="C2366" s="394"/>
    </row>
    <row r="2367" spans="3:3" x14ac:dyDescent="0.25">
      <c r="C2367" s="394"/>
    </row>
    <row r="2368" spans="3:3" x14ac:dyDescent="0.25">
      <c r="C2368" s="394"/>
    </row>
    <row r="2369" spans="3:3" x14ac:dyDescent="0.25">
      <c r="C2369" s="394"/>
    </row>
    <row r="2370" spans="3:3" x14ac:dyDescent="0.25">
      <c r="C2370" s="394"/>
    </row>
    <row r="2371" spans="3:3" x14ac:dyDescent="0.25">
      <c r="C2371" s="394"/>
    </row>
    <row r="2372" spans="3:3" x14ac:dyDescent="0.25">
      <c r="C2372" s="394"/>
    </row>
    <row r="2373" spans="3:3" x14ac:dyDescent="0.25">
      <c r="C2373" s="394"/>
    </row>
    <row r="2374" spans="3:3" x14ac:dyDescent="0.25">
      <c r="C2374" s="394"/>
    </row>
    <row r="2375" spans="3:3" x14ac:dyDescent="0.25">
      <c r="C2375" s="394"/>
    </row>
    <row r="2376" spans="3:3" x14ac:dyDescent="0.25">
      <c r="C2376" s="394"/>
    </row>
    <row r="2377" spans="3:3" x14ac:dyDescent="0.25">
      <c r="C2377" s="394"/>
    </row>
    <row r="2378" spans="3:3" x14ac:dyDescent="0.25">
      <c r="C2378" s="394"/>
    </row>
    <row r="2379" spans="3:3" x14ac:dyDescent="0.25">
      <c r="C2379" s="394"/>
    </row>
    <row r="2380" spans="3:3" x14ac:dyDescent="0.25">
      <c r="C2380" s="394"/>
    </row>
    <row r="2381" spans="3:3" x14ac:dyDescent="0.25">
      <c r="C2381" s="394"/>
    </row>
    <row r="2382" spans="3:3" x14ac:dyDescent="0.25">
      <c r="C2382" s="394"/>
    </row>
    <row r="2383" spans="3:3" x14ac:dyDescent="0.25">
      <c r="C2383" s="394"/>
    </row>
    <row r="2384" spans="3:3" x14ac:dyDescent="0.25">
      <c r="C2384" s="394"/>
    </row>
    <row r="2385" spans="3:3" x14ac:dyDescent="0.25">
      <c r="C2385" s="394"/>
    </row>
    <row r="2386" spans="3:3" x14ac:dyDescent="0.25">
      <c r="C2386" s="394"/>
    </row>
    <row r="2387" spans="3:3" x14ac:dyDescent="0.25">
      <c r="C2387" s="394"/>
    </row>
    <row r="2388" spans="3:3" x14ac:dyDescent="0.25">
      <c r="C2388" s="394"/>
    </row>
    <row r="2389" spans="3:3" x14ac:dyDescent="0.25">
      <c r="C2389" s="394"/>
    </row>
    <row r="2390" spans="3:3" x14ac:dyDescent="0.25">
      <c r="C2390" s="394"/>
    </row>
    <row r="2391" spans="3:3" x14ac:dyDescent="0.25">
      <c r="C2391" s="394"/>
    </row>
    <row r="2392" spans="3:3" x14ac:dyDescent="0.25">
      <c r="C2392" s="394"/>
    </row>
    <row r="2393" spans="3:3" x14ac:dyDescent="0.25">
      <c r="C2393" s="394"/>
    </row>
    <row r="2394" spans="3:3" x14ac:dyDescent="0.25">
      <c r="C2394" s="394"/>
    </row>
    <row r="2395" spans="3:3" x14ac:dyDescent="0.25">
      <c r="C2395" s="394"/>
    </row>
    <row r="2396" spans="3:3" x14ac:dyDescent="0.25">
      <c r="C2396" s="394"/>
    </row>
    <row r="2397" spans="3:3" x14ac:dyDescent="0.25">
      <c r="C2397" s="394"/>
    </row>
    <row r="2398" spans="3:3" x14ac:dyDescent="0.25">
      <c r="C2398" s="394"/>
    </row>
    <row r="2399" spans="3:3" x14ac:dyDescent="0.25">
      <c r="C2399" s="394"/>
    </row>
    <row r="2400" spans="3:3" x14ac:dyDescent="0.25">
      <c r="C2400" s="394"/>
    </row>
    <row r="2401" spans="3:3" x14ac:dyDescent="0.25">
      <c r="C2401" s="394"/>
    </row>
    <row r="2402" spans="3:3" x14ac:dyDescent="0.25">
      <c r="C2402" s="394"/>
    </row>
    <row r="2403" spans="3:3" x14ac:dyDescent="0.25">
      <c r="C2403" s="394"/>
    </row>
    <row r="2404" spans="3:3" x14ac:dyDescent="0.25">
      <c r="C2404" s="394"/>
    </row>
    <row r="2405" spans="3:3" x14ac:dyDescent="0.25">
      <c r="C2405" s="394"/>
    </row>
    <row r="2406" spans="3:3" x14ac:dyDescent="0.25">
      <c r="C2406" s="394"/>
    </row>
    <row r="2407" spans="3:3" x14ac:dyDescent="0.25">
      <c r="C2407" s="394"/>
    </row>
    <row r="2408" spans="3:3" x14ac:dyDescent="0.25">
      <c r="C2408" s="394"/>
    </row>
    <row r="2409" spans="3:3" x14ac:dyDescent="0.25">
      <c r="C2409" s="394"/>
    </row>
    <row r="2410" spans="3:3" x14ac:dyDescent="0.25">
      <c r="C2410" s="394"/>
    </row>
    <row r="2411" spans="3:3" x14ac:dyDescent="0.25">
      <c r="C2411" s="394"/>
    </row>
    <row r="2412" spans="3:3" x14ac:dyDescent="0.25">
      <c r="C2412" s="394"/>
    </row>
    <row r="2413" spans="3:3" x14ac:dyDescent="0.25">
      <c r="C2413" s="394"/>
    </row>
    <row r="2414" spans="3:3" x14ac:dyDescent="0.25">
      <c r="C2414" s="394"/>
    </row>
    <row r="2415" spans="3:3" x14ac:dyDescent="0.25">
      <c r="C2415" s="394"/>
    </row>
    <row r="2416" spans="3:3" x14ac:dyDescent="0.25">
      <c r="C2416" s="394"/>
    </row>
    <row r="2417" spans="3:3" x14ac:dyDescent="0.25">
      <c r="C2417" s="394"/>
    </row>
    <row r="2418" spans="3:3" x14ac:dyDescent="0.25">
      <c r="C2418" s="394"/>
    </row>
    <row r="2419" spans="3:3" x14ac:dyDescent="0.25">
      <c r="C2419" s="394"/>
    </row>
    <row r="2420" spans="3:3" x14ac:dyDescent="0.25">
      <c r="C2420" s="394"/>
    </row>
    <row r="2421" spans="3:3" x14ac:dyDescent="0.25">
      <c r="C2421" s="394"/>
    </row>
    <row r="2422" spans="3:3" x14ac:dyDescent="0.25">
      <c r="C2422" s="394"/>
    </row>
    <row r="2423" spans="3:3" x14ac:dyDescent="0.25">
      <c r="C2423" s="394"/>
    </row>
    <row r="2424" spans="3:3" x14ac:dyDescent="0.25">
      <c r="C2424" s="394"/>
    </row>
    <row r="2425" spans="3:3" x14ac:dyDescent="0.25">
      <c r="C2425" s="394"/>
    </row>
    <row r="2426" spans="3:3" x14ac:dyDescent="0.25">
      <c r="C2426" s="394"/>
    </row>
    <row r="2427" spans="3:3" x14ac:dyDescent="0.25">
      <c r="C2427" s="394"/>
    </row>
    <row r="2428" spans="3:3" x14ac:dyDescent="0.25">
      <c r="C2428" s="394"/>
    </row>
    <row r="2429" spans="3:3" x14ac:dyDescent="0.25">
      <c r="C2429" s="394"/>
    </row>
    <row r="2430" spans="3:3" x14ac:dyDescent="0.25">
      <c r="C2430" s="394"/>
    </row>
    <row r="2431" spans="3:3" x14ac:dyDescent="0.25">
      <c r="C2431" s="394"/>
    </row>
    <row r="2432" spans="3:3" x14ac:dyDescent="0.25">
      <c r="C2432" s="394"/>
    </row>
    <row r="2433" spans="3:3" x14ac:dyDescent="0.25">
      <c r="C2433" s="394"/>
    </row>
    <row r="2434" spans="3:3" x14ac:dyDescent="0.25">
      <c r="C2434" s="394"/>
    </row>
    <row r="2435" spans="3:3" x14ac:dyDescent="0.25">
      <c r="C2435" s="394"/>
    </row>
    <row r="2436" spans="3:3" x14ac:dyDescent="0.25">
      <c r="C2436" s="394"/>
    </row>
    <row r="2437" spans="3:3" x14ac:dyDescent="0.25">
      <c r="C2437" s="394"/>
    </row>
    <row r="2438" spans="3:3" x14ac:dyDescent="0.25">
      <c r="C2438" s="394"/>
    </row>
    <row r="2439" spans="3:3" x14ac:dyDescent="0.25">
      <c r="C2439" s="394"/>
    </row>
    <row r="2440" spans="3:3" x14ac:dyDescent="0.25">
      <c r="C2440" s="394"/>
    </row>
    <row r="2441" spans="3:3" x14ac:dyDescent="0.25">
      <c r="C2441" s="394"/>
    </row>
    <row r="2442" spans="3:3" x14ac:dyDescent="0.25">
      <c r="C2442" s="394"/>
    </row>
    <row r="2443" spans="3:3" x14ac:dyDescent="0.25">
      <c r="C2443" s="394"/>
    </row>
    <row r="2444" spans="3:3" x14ac:dyDescent="0.25">
      <c r="C2444" s="394"/>
    </row>
    <row r="2445" spans="3:3" x14ac:dyDescent="0.25">
      <c r="C2445" s="394"/>
    </row>
    <row r="2446" spans="3:3" x14ac:dyDescent="0.25">
      <c r="C2446" s="394"/>
    </row>
    <row r="2447" spans="3:3" x14ac:dyDescent="0.25">
      <c r="C2447" s="394"/>
    </row>
    <row r="2448" spans="3:3" x14ac:dyDescent="0.25">
      <c r="C2448" s="394"/>
    </row>
    <row r="2449" spans="3:3" x14ac:dyDescent="0.25">
      <c r="C2449" s="394"/>
    </row>
    <row r="2450" spans="3:3" x14ac:dyDescent="0.25">
      <c r="C2450" s="394"/>
    </row>
    <row r="2451" spans="3:3" x14ac:dyDescent="0.25">
      <c r="C2451" s="394"/>
    </row>
    <row r="2452" spans="3:3" x14ac:dyDescent="0.25">
      <c r="C2452" s="394"/>
    </row>
    <row r="2453" spans="3:3" x14ac:dyDescent="0.25">
      <c r="C2453" s="394"/>
    </row>
    <row r="2454" spans="3:3" x14ac:dyDescent="0.25">
      <c r="C2454" s="394"/>
    </row>
    <row r="2455" spans="3:3" x14ac:dyDescent="0.25">
      <c r="C2455" s="394"/>
    </row>
    <row r="2456" spans="3:3" x14ac:dyDescent="0.25">
      <c r="C2456" s="394"/>
    </row>
    <row r="2457" spans="3:3" x14ac:dyDescent="0.25">
      <c r="C2457" s="394"/>
    </row>
    <row r="2458" spans="3:3" x14ac:dyDescent="0.25">
      <c r="C2458" s="394"/>
    </row>
    <row r="2459" spans="3:3" x14ac:dyDescent="0.25">
      <c r="C2459" s="394"/>
    </row>
    <row r="2460" spans="3:3" x14ac:dyDescent="0.25">
      <c r="C2460" s="394"/>
    </row>
    <row r="2461" spans="3:3" x14ac:dyDescent="0.25">
      <c r="C2461" s="394"/>
    </row>
    <row r="2462" spans="3:3" x14ac:dyDescent="0.25">
      <c r="C2462" s="394"/>
    </row>
    <row r="2463" spans="3:3" x14ac:dyDescent="0.25">
      <c r="C2463" s="394"/>
    </row>
    <row r="2464" spans="3:3" x14ac:dyDescent="0.25">
      <c r="C2464" s="394"/>
    </row>
    <row r="2465" spans="3:3" x14ac:dyDescent="0.25">
      <c r="C2465" s="394"/>
    </row>
    <row r="2466" spans="3:3" x14ac:dyDescent="0.25">
      <c r="C2466" s="394"/>
    </row>
    <row r="2467" spans="3:3" x14ac:dyDescent="0.25">
      <c r="C2467" s="394"/>
    </row>
    <row r="2468" spans="3:3" x14ac:dyDescent="0.25">
      <c r="C2468" s="394"/>
    </row>
    <row r="2469" spans="3:3" x14ac:dyDescent="0.25">
      <c r="C2469" s="394"/>
    </row>
    <row r="2470" spans="3:3" x14ac:dyDescent="0.25">
      <c r="C2470" s="394"/>
    </row>
    <row r="2471" spans="3:3" x14ac:dyDescent="0.25">
      <c r="C2471" s="394"/>
    </row>
    <row r="2472" spans="3:3" x14ac:dyDescent="0.25">
      <c r="C2472" s="394"/>
    </row>
    <row r="2473" spans="3:3" x14ac:dyDescent="0.25">
      <c r="C2473" s="394"/>
    </row>
    <row r="2474" spans="3:3" x14ac:dyDescent="0.25">
      <c r="C2474" s="394"/>
    </row>
    <row r="2475" spans="3:3" x14ac:dyDescent="0.25">
      <c r="C2475" s="394"/>
    </row>
    <row r="2476" spans="3:3" x14ac:dyDescent="0.25">
      <c r="C2476" s="394"/>
    </row>
    <row r="2477" spans="3:3" x14ac:dyDescent="0.25">
      <c r="C2477" s="394"/>
    </row>
    <row r="2478" spans="3:3" x14ac:dyDescent="0.25">
      <c r="C2478" s="394"/>
    </row>
    <row r="2479" spans="3:3" x14ac:dyDescent="0.25">
      <c r="C2479" s="394"/>
    </row>
    <row r="2480" spans="3:3" x14ac:dyDescent="0.25">
      <c r="C2480" s="394"/>
    </row>
    <row r="2481" spans="3:3" x14ac:dyDescent="0.25">
      <c r="C2481" s="394"/>
    </row>
    <row r="2482" spans="3:3" x14ac:dyDescent="0.25">
      <c r="C2482" s="394"/>
    </row>
    <row r="2483" spans="3:3" x14ac:dyDescent="0.25">
      <c r="C2483" s="394"/>
    </row>
    <row r="2484" spans="3:3" x14ac:dyDescent="0.25">
      <c r="C2484" s="394"/>
    </row>
    <row r="2485" spans="3:3" x14ac:dyDescent="0.25">
      <c r="C2485" s="394"/>
    </row>
    <row r="2486" spans="3:3" x14ac:dyDescent="0.25">
      <c r="C2486" s="394"/>
    </row>
    <row r="2487" spans="3:3" x14ac:dyDescent="0.25">
      <c r="C2487" s="394"/>
    </row>
    <row r="2488" spans="3:3" x14ac:dyDescent="0.25">
      <c r="C2488" s="394"/>
    </row>
    <row r="2489" spans="3:3" x14ac:dyDescent="0.25">
      <c r="C2489" s="394"/>
    </row>
    <row r="2490" spans="3:3" x14ac:dyDescent="0.25">
      <c r="C2490" s="394"/>
    </row>
    <row r="2491" spans="3:3" x14ac:dyDescent="0.25">
      <c r="C2491" s="394"/>
    </row>
    <row r="2492" spans="3:3" x14ac:dyDescent="0.25">
      <c r="C2492" s="394"/>
    </row>
    <row r="2493" spans="3:3" x14ac:dyDescent="0.25">
      <c r="C2493" s="394"/>
    </row>
    <row r="2494" spans="3:3" x14ac:dyDescent="0.25">
      <c r="C2494" s="394"/>
    </row>
    <row r="2495" spans="3:3" x14ac:dyDescent="0.25">
      <c r="C2495" s="394"/>
    </row>
    <row r="2496" spans="3:3" x14ac:dyDescent="0.25">
      <c r="C2496" s="394"/>
    </row>
    <row r="2497" spans="3:3" x14ac:dyDescent="0.25">
      <c r="C2497" s="394"/>
    </row>
    <row r="2498" spans="3:3" x14ac:dyDescent="0.25">
      <c r="C2498" s="394"/>
    </row>
    <row r="2499" spans="3:3" x14ac:dyDescent="0.25">
      <c r="C2499" s="394"/>
    </row>
    <row r="2500" spans="3:3" x14ac:dyDescent="0.25">
      <c r="C2500" s="394"/>
    </row>
    <row r="2501" spans="3:3" x14ac:dyDescent="0.25">
      <c r="C2501" s="394"/>
    </row>
    <row r="2502" spans="3:3" x14ac:dyDescent="0.25">
      <c r="C2502" s="394"/>
    </row>
    <row r="2503" spans="3:3" x14ac:dyDescent="0.25">
      <c r="C2503" s="394"/>
    </row>
    <row r="2504" spans="3:3" x14ac:dyDescent="0.25">
      <c r="C2504" s="394"/>
    </row>
    <row r="2505" spans="3:3" x14ac:dyDescent="0.25">
      <c r="C2505" s="394"/>
    </row>
    <row r="2506" spans="3:3" x14ac:dyDescent="0.25">
      <c r="C2506" s="394"/>
    </row>
    <row r="2507" spans="3:3" x14ac:dyDescent="0.25">
      <c r="C2507" s="394"/>
    </row>
    <row r="2508" spans="3:3" x14ac:dyDescent="0.25">
      <c r="C2508" s="394"/>
    </row>
    <row r="2509" spans="3:3" x14ac:dyDescent="0.25">
      <c r="C2509" s="394"/>
    </row>
    <row r="2510" spans="3:3" x14ac:dyDescent="0.25">
      <c r="C2510" s="394"/>
    </row>
    <row r="2511" spans="3:3" x14ac:dyDescent="0.25">
      <c r="C2511" s="394"/>
    </row>
    <row r="2512" spans="3:3" x14ac:dyDescent="0.25">
      <c r="C2512" s="394"/>
    </row>
    <row r="2513" spans="3:3" x14ac:dyDescent="0.25">
      <c r="C2513" s="394"/>
    </row>
    <row r="2514" spans="3:3" x14ac:dyDescent="0.25">
      <c r="C2514" s="394"/>
    </row>
    <row r="2515" spans="3:3" x14ac:dyDescent="0.25">
      <c r="C2515" s="394"/>
    </row>
    <row r="2516" spans="3:3" x14ac:dyDescent="0.25">
      <c r="C2516" s="394"/>
    </row>
    <row r="2517" spans="3:3" x14ac:dyDescent="0.25">
      <c r="C2517" s="394"/>
    </row>
    <row r="2518" spans="3:3" x14ac:dyDescent="0.25">
      <c r="C2518" s="394"/>
    </row>
    <row r="2519" spans="3:3" x14ac:dyDescent="0.25">
      <c r="C2519" s="394"/>
    </row>
    <row r="2520" spans="3:3" x14ac:dyDescent="0.25">
      <c r="C2520" s="394"/>
    </row>
    <row r="2521" spans="3:3" x14ac:dyDescent="0.25">
      <c r="C2521" s="394"/>
    </row>
    <row r="2522" spans="3:3" x14ac:dyDescent="0.25">
      <c r="C2522" s="394"/>
    </row>
    <row r="2523" spans="3:3" x14ac:dyDescent="0.25">
      <c r="C2523" s="394"/>
    </row>
    <row r="2524" spans="3:3" x14ac:dyDescent="0.25">
      <c r="C2524" s="394"/>
    </row>
    <row r="2525" spans="3:3" x14ac:dyDescent="0.25">
      <c r="C2525" s="394"/>
    </row>
    <row r="2526" spans="3:3" x14ac:dyDescent="0.25">
      <c r="C2526" s="394"/>
    </row>
    <row r="2527" spans="3:3" x14ac:dyDescent="0.25">
      <c r="C2527" s="394"/>
    </row>
    <row r="2528" spans="3:3" x14ac:dyDescent="0.25">
      <c r="C2528" s="394"/>
    </row>
    <row r="2529" spans="3:3" x14ac:dyDescent="0.25">
      <c r="C2529" s="394"/>
    </row>
    <row r="2530" spans="3:3" x14ac:dyDescent="0.25">
      <c r="C2530" s="394"/>
    </row>
    <row r="2531" spans="3:3" x14ac:dyDescent="0.25">
      <c r="C2531" s="394"/>
    </row>
    <row r="2532" spans="3:3" x14ac:dyDescent="0.25">
      <c r="C2532" s="394"/>
    </row>
    <row r="2533" spans="3:3" x14ac:dyDescent="0.25">
      <c r="C2533" s="394"/>
    </row>
    <row r="2534" spans="3:3" x14ac:dyDescent="0.25">
      <c r="C2534" s="394"/>
    </row>
    <row r="2535" spans="3:3" x14ac:dyDescent="0.25">
      <c r="C2535" s="394"/>
    </row>
    <row r="2536" spans="3:3" x14ac:dyDescent="0.25">
      <c r="C2536" s="394"/>
    </row>
    <row r="2537" spans="3:3" x14ac:dyDescent="0.25">
      <c r="C2537" s="394"/>
    </row>
    <row r="2538" spans="3:3" x14ac:dyDescent="0.25">
      <c r="C2538" s="394"/>
    </row>
    <row r="2539" spans="3:3" x14ac:dyDescent="0.25">
      <c r="C2539" s="394"/>
    </row>
    <row r="2540" spans="3:3" x14ac:dyDescent="0.25">
      <c r="C2540" s="394"/>
    </row>
    <row r="2541" spans="3:3" x14ac:dyDescent="0.25">
      <c r="C2541" s="394"/>
    </row>
    <row r="2542" spans="3:3" x14ac:dyDescent="0.25">
      <c r="C2542" s="394"/>
    </row>
    <row r="2543" spans="3:3" x14ac:dyDescent="0.25">
      <c r="C2543" s="394"/>
    </row>
    <row r="2544" spans="3:3" x14ac:dyDescent="0.25">
      <c r="C2544" s="394"/>
    </row>
    <row r="2545" spans="3:3" x14ac:dyDescent="0.25">
      <c r="C2545" s="394"/>
    </row>
    <row r="2546" spans="3:3" x14ac:dyDescent="0.25">
      <c r="C2546" s="394"/>
    </row>
    <row r="2547" spans="3:3" x14ac:dyDescent="0.25">
      <c r="C2547" s="394"/>
    </row>
    <row r="2548" spans="3:3" x14ac:dyDescent="0.25">
      <c r="C2548" s="394"/>
    </row>
    <row r="2549" spans="3:3" x14ac:dyDescent="0.25">
      <c r="C2549" s="394"/>
    </row>
    <row r="2550" spans="3:3" x14ac:dyDescent="0.25">
      <c r="C2550" s="394"/>
    </row>
    <row r="2551" spans="3:3" x14ac:dyDescent="0.25">
      <c r="C2551" s="394"/>
    </row>
    <row r="2552" spans="3:3" x14ac:dyDescent="0.25">
      <c r="C2552" s="394"/>
    </row>
    <row r="2553" spans="3:3" x14ac:dyDescent="0.25">
      <c r="C2553" s="394"/>
    </row>
    <row r="2554" spans="3:3" x14ac:dyDescent="0.25">
      <c r="C2554" s="394"/>
    </row>
    <row r="2555" spans="3:3" x14ac:dyDescent="0.25">
      <c r="C2555" s="394"/>
    </row>
    <row r="2556" spans="3:3" x14ac:dyDescent="0.25">
      <c r="C2556" s="394"/>
    </row>
    <row r="2557" spans="3:3" x14ac:dyDescent="0.25">
      <c r="C2557" s="394"/>
    </row>
    <row r="2558" spans="3:3" x14ac:dyDescent="0.25">
      <c r="C2558" s="394"/>
    </row>
    <row r="2559" spans="3:3" x14ac:dyDescent="0.25">
      <c r="C2559" s="394"/>
    </row>
    <row r="2560" spans="3:3" x14ac:dyDescent="0.25">
      <c r="C2560" s="394"/>
    </row>
    <row r="2561" spans="3:3" x14ac:dyDescent="0.25">
      <c r="C2561" s="394"/>
    </row>
    <row r="2562" spans="3:3" x14ac:dyDescent="0.25">
      <c r="C2562" s="394"/>
    </row>
    <row r="2563" spans="3:3" x14ac:dyDescent="0.25">
      <c r="C2563" s="394"/>
    </row>
    <row r="2564" spans="3:3" x14ac:dyDescent="0.25">
      <c r="C2564" s="394"/>
    </row>
    <row r="2565" spans="3:3" x14ac:dyDescent="0.25">
      <c r="C2565" s="394"/>
    </row>
    <row r="2566" spans="3:3" x14ac:dyDescent="0.25">
      <c r="C2566" s="394"/>
    </row>
    <row r="2567" spans="3:3" x14ac:dyDescent="0.25">
      <c r="C2567" s="394"/>
    </row>
    <row r="2568" spans="3:3" x14ac:dyDescent="0.25">
      <c r="C2568" s="394"/>
    </row>
    <row r="2569" spans="3:3" x14ac:dyDescent="0.25">
      <c r="C2569" s="394"/>
    </row>
    <row r="2570" spans="3:3" x14ac:dyDescent="0.25">
      <c r="C2570" s="394"/>
    </row>
    <row r="2571" spans="3:3" x14ac:dyDescent="0.25">
      <c r="C2571" s="394"/>
    </row>
    <row r="2572" spans="3:3" x14ac:dyDescent="0.25">
      <c r="C2572" s="394"/>
    </row>
    <row r="2573" spans="3:3" x14ac:dyDescent="0.25">
      <c r="C2573" s="394"/>
    </row>
    <row r="2574" spans="3:3" x14ac:dyDescent="0.25">
      <c r="C2574" s="394"/>
    </row>
    <row r="2575" spans="3:3" x14ac:dyDescent="0.25">
      <c r="C2575" s="394"/>
    </row>
    <row r="2576" spans="3:3" x14ac:dyDescent="0.25">
      <c r="C2576" s="394"/>
    </row>
    <row r="2577" spans="3:3" x14ac:dyDescent="0.25">
      <c r="C2577" s="394"/>
    </row>
    <row r="2578" spans="3:3" x14ac:dyDescent="0.25">
      <c r="C2578" s="394"/>
    </row>
    <row r="2579" spans="3:3" x14ac:dyDescent="0.25">
      <c r="C2579" s="394"/>
    </row>
    <row r="2580" spans="3:3" x14ac:dyDescent="0.25">
      <c r="C2580" s="394"/>
    </row>
    <row r="2581" spans="3:3" x14ac:dyDescent="0.25">
      <c r="C2581" s="394"/>
    </row>
    <row r="2582" spans="3:3" x14ac:dyDescent="0.25">
      <c r="C2582" s="394"/>
    </row>
    <row r="2583" spans="3:3" x14ac:dyDescent="0.25">
      <c r="C2583" s="394"/>
    </row>
    <row r="2584" spans="3:3" x14ac:dyDescent="0.25">
      <c r="C2584" s="394"/>
    </row>
    <row r="2585" spans="3:3" x14ac:dyDescent="0.25">
      <c r="C2585" s="394"/>
    </row>
    <row r="2586" spans="3:3" x14ac:dyDescent="0.25">
      <c r="C2586" s="394"/>
    </row>
    <row r="2587" spans="3:3" x14ac:dyDescent="0.25">
      <c r="C2587" s="394"/>
    </row>
    <row r="2588" spans="3:3" x14ac:dyDescent="0.25">
      <c r="C2588" s="394"/>
    </row>
    <row r="2589" spans="3:3" x14ac:dyDescent="0.25">
      <c r="C2589" s="394"/>
    </row>
    <row r="2590" spans="3:3" x14ac:dyDescent="0.25">
      <c r="C2590" s="394"/>
    </row>
    <row r="2591" spans="3:3" x14ac:dyDescent="0.25">
      <c r="C2591" s="394"/>
    </row>
    <row r="2592" spans="3:3" x14ac:dyDescent="0.25">
      <c r="C2592" s="394"/>
    </row>
    <row r="2593" spans="3:3" x14ac:dyDescent="0.25">
      <c r="C2593" s="394"/>
    </row>
    <row r="2594" spans="3:3" x14ac:dyDescent="0.25">
      <c r="C2594" s="394"/>
    </row>
    <row r="2595" spans="3:3" x14ac:dyDescent="0.25">
      <c r="C2595" s="394"/>
    </row>
    <row r="2596" spans="3:3" x14ac:dyDescent="0.25">
      <c r="C2596" s="394"/>
    </row>
    <row r="2597" spans="3:3" x14ac:dyDescent="0.25">
      <c r="C2597" s="394"/>
    </row>
    <row r="2598" spans="3:3" x14ac:dyDescent="0.25">
      <c r="C2598" s="394"/>
    </row>
    <row r="2599" spans="3:3" x14ac:dyDescent="0.25">
      <c r="C2599" s="394"/>
    </row>
    <row r="2600" spans="3:3" x14ac:dyDescent="0.25">
      <c r="C2600" s="394"/>
    </row>
    <row r="2601" spans="3:3" x14ac:dyDescent="0.25">
      <c r="C2601" s="394"/>
    </row>
    <row r="2602" spans="3:3" x14ac:dyDescent="0.25">
      <c r="C2602" s="394"/>
    </row>
    <row r="2603" spans="3:3" x14ac:dyDescent="0.25">
      <c r="C2603" s="394"/>
    </row>
    <row r="2604" spans="3:3" x14ac:dyDescent="0.25">
      <c r="C2604" s="394"/>
    </row>
    <row r="2605" spans="3:3" x14ac:dyDescent="0.25">
      <c r="C2605" s="394"/>
    </row>
    <row r="2606" spans="3:3" x14ac:dyDescent="0.25">
      <c r="C2606" s="394"/>
    </row>
    <row r="2607" spans="3:3" x14ac:dyDescent="0.25">
      <c r="C2607" s="394"/>
    </row>
    <row r="2608" spans="3:3" x14ac:dyDescent="0.25">
      <c r="C2608" s="394"/>
    </row>
    <row r="2609" spans="3:3" x14ac:dyDescent="0.25">
      <c r="C2609" s="394"/>
    </row>
    <row r="2610" spans="3:3" x14ac:dyDescent="0.25">
      <c r="C2610" s="394"/>
    </row>
    <row r="2611" spans="3:3" x14ac:dyDescent="0.25">
      <c r="C2611" s="394"/>
    </row>
    <row r="2612" spans="3:3" x14ac:dyDescent="0.25">
      <c r="C2612" s="394"/>
    </row>
    <row r="2613" spans="3:3" x14ac:dyDescent="0.25">
      <c r="C2613" s="394"/>
    </row>
    <row r="2614" spans="3:3" x14ac:dyDescent="0.25">
      <c r="C2614" s="394"/>
    </row>
    <row r="2615" spans="3:3" x14ac:dyDescent="0.25">
      <c r="C2615" s="394"/>
    </row>
    <row r="2616" spans="3:3" x14ac:dyDescent="0.25">
      <c r="C2616" s="394"/>
    </row>
    <row r="2617" spans="3:3" x14ac:dyDescent="0.25">
      <c r="C2617" s="394"/>
    </row>
    <row r="2618" spans="3:3" x14ac:dyDescent="0.25">
      <c r="C2618" s="394"/>
    </row>
    <row r="2619" spans="3:3" x14ac:dyDescent="0.25">
      <c r="C2619" s="394"/>
    </row>
    <row r="2620" spans="3:3" x14ac:dyDescent="0.25">
      <c r="C2620" s="394"/>
    </row>
    <row r="2621" spans="3:3" x14ac:dyDescent="0.25">
      <c r="C2621" s="394"/>
    </row>
    <row r="2622" spans="3:3" x14ac:dyDescent="0.25">
      <c r="C2622" s="394"/>
    </row>
    <row r="2623" spans="3:3" x14ac:dyDescent="0.25">
      <c r="C2623" s="394"/>
    </row>
    <row r="2624" spans="3:3" x14ac:dyDescent="0.25">
      <c r="C2624" s="394"/>
    </row>
    <row r="2625" spans="3:3" x14ac:dyDescent="0.25">
      <c r="C2625" s="394"/>
    </row>
    <row r="2626" spans="3:3" x14ac:dyDescent="0.25">
      <c r="C2626" s="394"/>
    </row>
    <row r="2627" spans="3:3" x14ac:dyDescent="0.25">
      <c r="C2627" s="394"/>
    </row>
    <row r="2628" spans="3:3" x14ac:dyDescent="0.25">
      <c r="C2628" s="394"/>
    </row>
    <row r="2629" spans="3:3" x14ac:dyDescent="0.25">
      <c r="C2629" s="394"/>
    </row>
    <row r="2630" spans="3:3" x14ac:dyDescent="0.25">
      <c r="C2630" s="394"/>
    </row>
    <row r="2631" spans="3:3" x14ac:dyDescent="0.25">
      <c r="C2631" s="394"/>
    </row>
    <row r="2632" spans="3:3" x14ac:dyDescent="0.25">
      <c r="C2632" s="394"/>
    </row>
    <row r="2633" spans="3:3" x14ac:dyDescent="0.25">
      <c r="C2633" s="394"/>
    </row>
    <row r="2634" spans="3:3" x14ac:dyDescent="0.25">
      <c r="C2634" s="394"/>
    </row>
    <row r="2635" spans="3:3" x14ac:dyDescent="0.25">
      <c r="C2635" s="394"/>
    </row>
    <row r="2636" spans="3:3" x14ac:dyDescent="0.25">
      <c r="C2636" s="394"/>
    </row>
    <row r="2637" spans="3:3" x14ac:dyDescent="0.25">
      <c r="C2637" s="394"/>
    </row>
    <row r="2638" spans="3:3" x14ac:dyDescent="0.25">
      <c r="C2638" s="394"/>
    </row>
    <row r="2639" spans="3:3" x14ac:dyDescent="0.25">
      <c r="C2639" s="394"/>
    </row>
    <row r="2640" spans="3:3" x14ac:dyDescent="0.25">
      <c r="C2640" s="394"/>
    </row>
    <row r="2641" spans="3:3" x14ac:dyDescent="0.25">
      <c r="C2641" s="394"/>
    </row>
    <row r="2642" spans="3:3" x14ac:dyDescent="0.25">
      <c r="C2642" s="394"/>
    </row>
    <row r="2643" spans="3:3" x14ac:dyDescent="0.25">
      <c r="C2643" s="394"/>
    </row>
    <row r="2644" spans="3:3" x14ac:dyDescent="0.25">
      <c r="C2644" s="394"/>
    </row>
    <row r="2645" spans="3:3" x14ac:dyDescent="0.25">
      <c r="C2645" s="394"/>
    </row>
    <row r="2646" spans="3:3" x14ac:dyDescent="0.25">
      <c r="C2646" s="394"/>
    </row>
    <row r="2647" spans="3:3" x14ac:dyDescent="0.25">
      <c r="C2647" s="394"/>
    </row>
    <row r="2648" spans="3:3" x14ac:dyDescent="0.25">
      <c r="C2648" s="394"/>
    </row>
    <row r="2649" spans="3:3" x14ac:dyDescent="0.25">
      <c r="C2649" s="394"/>
    </row>
    <row r="2650" spans="3:3" x14ac:dyDescent="0.25">
      <c r="C2650" s="394"/>
    </row>
    <row r="2651" spans="3:3" x14ac:dyDescent="0.25">
      <c r="C2651" s="394"/>
    </row>
    <row r="2652" spans="3:3" x14ac:dyDescent="0.25">
      <c r="C2652" s="394"/>
    </row>
    <row r="2653" spans="3:3" x14ac:dyDescent="0.25">
      <c r="C2653" s="394"/>
    </row>
    <row r="2654" spans="3:3" x14ac:dyDescent="0.25">
      <c r="C2654" s="394"/>
    </row>
    <row r="2655" spans="3:3" x14ac:dyDescent="0.25">
      <c r="C2655" s="394"/>
    </row>
    <row r="2656" spans="3:3" x14ac:dyDescent="0.25">
      <c r="C2656" s="394"/>
    </row>
    <row r="2657" spans="3:3" x14ac:dyDescent="0.25">
      <c r="C2657" s="394"/>
    </row>
    <row r="2658" spans="3:3" x14ac:dyDescent="0.25">
      <c r="C2658" s="394"/>
    </row>
    <row r="2659" spans="3:3" x14ac:dyDescent="0.25">
      <c r="C2659" s="394"/>
    </row>
    <row r="2660" spans="3:3" x14ac:dyDescent="0.25">
      <c r="C2660" s="394"/>
    </row>
    <row r="2661" spans="3:3" x14ac:dyDescent="0.25">
      <c r="C2661" s="394"/>
    </row>
    <row r="2662" spans="3:3" x14ac:dyDescent="0.25">
      <c r="C2662" s="394"/>
    </row>
    <row r="2663" spans="3:3" x14ac:dyDescent="0.25">
      <c r="C2663" s="394"/>
    </row>
    <row r="2664" spans="3:3" x14ac:dyDescent="0.25">
      <c r="C2664" s="394"/>
    </row>
    <row r="2665" spans="3:3" x14ac:dyDescent="0.25">
      <c r="C2665" s="394"/>
    </row>
    <row r="2666" spans="3:3" x14ac:dyDescent="0.25">
      <c r="C2666" s="394"/>
    </row>
    <row r="2667" spans="3:3" x14ac:dyDescent="0.25">
      <c r="C2667" s="394"/>
    </row>
    <row r="2668" spans="3:3" x14ac:dyDescent="0.25">
      <c r="C2668" s="394"/>
    </row>
    <row r="2669" spans="3:3" x14ac:dyDescent="0.25">
      <c r="C2669" s="394"/>
    </row>
    <row r="2670" spans="3:3" x14ac:dyDescent="0.25">
      <c r="C2670" s="394"/>
    </row>
    <row r="2671" spans="3:3" x14ac:dyDescent="0.25">
      <c r="C2671" s="394"/>
    </row>
    <row r="2672" spans="3:3" x14ac:dyDescent="0.25">
      <c r="C2672" s="394"/>
    </row>
    <row r="2673" spans="3:3" x14ac:dyDescent="0.25">
      <c r="C2673" s="394"/>
    </row>
    <row r="2674" spans="3:3" x14ac:dyDescent="0.25">
      <c r="C2674" s="394"/>
    </row>
    <row r="2675" spans="3:3" x14ac:dyDescent="0.25">
      <c r="C2675" s="394"/>
    </row>
    <row r="2676" spans="3:3" x14ac:dyDescent="0.25">
      <c r="C2676" s="394"/>
    </row>
    <row r="2677" spans="3:3" x14ac:dyDescent="0.25">
      <c r="C2677" s="394"/>
    </row>
    <row r="2678" spans="3:3" x14ac:dyDescent="0.25">
      <c r="C2678" s="394"/>
    </row>
    <row r="2679" spans="3:3" x14ac:dyDescent="0.25">
      <c r="C2679" s="394"/>
    </row>
    <row r="2680" spans="3:3" x14ac:dyDescent="0.25">
      <c r="C2680" s="394"/>
    </row>
    <row r="2681" spans="3:3" x14ac:dyDescent="0.25">
      <c r="C2681" s="394"/>
    </row>
    <row r="2682" spans="3:3" x14ac:dyDescent="0.25">
      <c r="C2682" s="394"/>
    </row>
    <row r="2683" spans="3:3" x14ac:dyDescent="0.25">
      <c r="C2683" s="394"/>
    </row>
    <row r="2684" spans="3:3" x14ac:dyDescent="0.25">
      <c r="C2684" s="394"/>
    </row>
    <row r="2685" spans="3:3" x14ac:dyDescent="0.25">
      <c r="C2685" s="394"/>
    </row>
    <row r="2686" spans="3:3" x14ac:dyDescent="0.25">
      <c r="C2686" s="394"/>
    </row>
    <row r="2687" spans="3:3" x14ac:dyDescent="0.25">
      <c r="C2687" s="394"/>
    </row>
    <row r="2688" spans="3:3" x14ac:dyDescent="0.25">
      <c r="C2688" s="394"/>
    </row>
    <row r="2689" spans="3:3" x14ac:dyDescent="0.25">
      <c r="C2689" s="394"/>
    </row>
    <row r="2690" spans="3:3" x14ac:dyDescent="0.25">
      <c r="C2690" s="394"/>
    </row>
    <row r="2691" spans="3:3" x14ac:dyDescent="0.25">
      <c r="C2691" s="394"/>
    </row>
    <row r="2692" spans="3:3" x14ac:dyDescent="0.25">
      <c r="C2692" s="394"/>
    </row>
    <row r="2693" spans="3:3" x14ac:dyDescent="0.25">
      <c r="C2693" s="394"/>
    </row>
    <row r="2694" spans="3:3" x14ac:dyDescent="0.25">
      <c r="C2694" s="394"/>
    </row>
    <row r="2695" spans="3:3" x14ac:dyDescent="0.25">
      <c r="C2695" s="394"/>
    </row>
    <row r="2696" spans="3:3" x14ac:dyDescent="0.25">
      <c r="C2696" s="394"/>
    </row>
    <row r="2697" spans="3:3" x14ac:dyDescent="0.25">
      <c r="C2697" s="394"/>
    </row>
    <row r="2698" spans="3:3" x14ac:dyDescent="0.25">
      <c r="C2698" s="394"/>
    </row>
    <row r="2699" spans="3:3" x14ac:dyDescent="0.25">
      <c r="C2699" s="394"/>
    </row>
    <row r="2700" spans="3:3" x14ac:dyDescent="0.25">
      <c r="C2700" s="394"/>
    </row>
    <row r="2701" spans="3:3" x14ac:dyDescent="0.25">
      <c r="C2701" s="394"/>
    </row>
    <row r="2702" spans="3:3" x14ac:dyDescent="0.25">
      <c r="C2702" s="394"/>
    </row>
    <row r="2703" spans="3:3" x14ac:dyDescent="0.25">
      <c r="C2703" s="394"/>
    </row>
    <row r="2704" spans="3:3" x14ac:dyDescent="0.25">
      <c r="C2704" s="394"/>
    </row>
    <row r="2705" spans="3:3" x14ac:dyDescent="0.25">
      <c r="C2705" s="394"/>
    </row>
    <row r="2706" spans="3:3" x14ac:dyDescent="0.25">
      <c r="C2706" s="394"/>
    </row>
    <row r="2707" spans="3:3" x14ac:dyDescent="0.25">
      <c r="C2707" s="394"/>
    </row>
    <row r="2708" spans="3:3" x14ac:dyDescent="0.25">
      <c r="C2708" s="394"/>
    </row>
    <row r="2709" spans="3:3" x14ac:dyDescent="0.25">
      <c r="C2709" s="394"/>
    </row>
    <row r="2710" spans="3:3" x14ac:dyDescent="0.25">
      <c r="C2710" s="394"/>
    </row>
    <row r="2711" spans="3:3" x14ac:dyDescent="0.25">
      <c r="C2711" s="394"/>
    </row>
    <row r="2712" spans="3:3" x14ac:dyDescent="0.25">
      <c r="C2712" s="394"/>
    </row>
    <row r="2713" spans="3:3" x14ac:dyDescent="0.25">
      <c r="C2713" s="394"/>
    </row>
    <row r="2714" spans="3:3" x14ac:dyDescent="0.25">
      <c r="C2714" s="394"/>
    </row>
    <row r="2715" spans="3:3" x14ac:dyDescent="0.25">
      <c r="C2715" s="394"/>
    </row>
    <row r="2716" spans="3:3" x14ac:dyDescent="0.25">
      <c r="C2716" s="394"/>
    </row>
    <row r="2717" spans="3:3" x14ac:dyDescent="0.25">
      <c r="C2717" s="394"/>
    </row>
    <row r="2718" spans="3:3" x14ac:dyDescent="0.25">
      <c r="C2718" s="394"/>
    </row>
    <row r="2719" spans="3:3" x14ac:dyDescent="0.25">
      <c r="C2719" s="394"/>
    </row>
    <row r="2720" spans="3:3" x14ac:dyDescent="0.25">
      <c r="C2720" s="394"/>
    </row>
    <row r="2721" spans="3:3" x14ac:dyDescent="0.25">
      <c r="C2721" s="394"/>
    </row>
    <row r="2722" spans="3:3" x14ac:dyDescent="0.25">
      <c r="C2722" s="394"/>
    </row>
    <row r="2723" spans="3:3" x14ac:dyDescent="0.25">
      <c r="C2723" s="394"/>
    </row>
    <row r="2724" spans="3:3" x14ac:dyDescent="0.25">
      <c r="C2724" s="394"/>
    </row>
    <row r="2725" spans="3:3" x14ac:dyDescent="0.25">
      <c r="C2725" s="394"/>
    </row>
    <row r="2726" spans="3:3" x14ac:dyDescent="0.25">
      <c r="C2726" s="394"/>
    </row>
    <row r="2727" spans="3:3" x14ac:dyDescent="0.25">
      <c r="C2727" s="394"/>
    </row>
    <row r="2728" spans="3:3" x14ac:dyDescent="0.25">
      <c r="C2728" s="394"/>
    </row>
    <row r="2729" spans="3:3" x14ac:dyDescent="0.25">
      <c r="C2729" s="394"/>
    </row>
    <row r="2730" spans="3:3" x14ac:dyDescent="0.25">
      <c r="C2730" s="394"/>
    </row>
    <row r="2731" spans="3:3" x14ac:dyDescent="0.25">
      <c r="C2731" s="394"/>
    </row>
    <row r="2732" spans="3:3" x14ac:dyDescent="0.25">
      <c r="C2732" s="394"/>
    </row>
    <row r="2733" spans="3:3" x14ac:dyDescent="0.25">
      <c r="C2733" s="394"/>
    </row>
    <row r="2734" spans="3:3" x14ac:dyDescent="0.25">
      <c r="C2734" s="394"/>
    </row>
    <row r="2735" spans="3:3" x14ac:dyDescent="0.25">
      <c r="C2735" s="394"/>
    </row>
    <row r="2736" spans="3:3" x14ac:dyDescent="0.25">
      <c r="C2736" s="394"/>
    </row>
    <row r="2737" spans="3:3" x14ac:dyDescent="0.25">
      <c r="C2737" s="394"/>
    </row>
    <row r="2738" spans="3:3" x14ac:dyDescent="0.25">
      <c r="C2738" s="394"/>
    </row>
    <row r="2739" spans="3:3" x14ac:dyDescent="0.25">
      <c r="C2739" s="394"/>
    </row>
    <row r="2740" spans="3:3" x14ac:dyDescent="0.25">
      <c r="C2740" s="394"/>
    </row>
    <row r="2741" spans="3:3" x14ac:dyDescent="0.25">
      <c r="C2741" s="394"/>
    </row>
    <row r="2742" spans="3:3" x14ac:dyDescent="0.25">
      <c r="C2742" s="394"/>
    </row>
    <row r="2743" spans="3:3" x14ac:dyDescent="0.25">
      <c r="C2743" s="394"/>
    </row>
    <row r="2744" spans="3:3" x14ac:dyDescent="0.25">
      <c r="C2744" s="394"/>
    </row>
    <row r="2745" spans="3:3" x14ac:dyDescent="0.25">
      <c r="C2745" s="394"/>
    </row>
    <row r="2746" spans="3:3" x14ac:dyDescent="0.25">
      <c r="C2746" s="394"/>
    </row>
    <row r="2747" spans="3:3" x14ac:dyDescent="0.25">
      <c r="C2747" s="394"/>
    </row>
    <row r="2748" spans="3:3" x14ac:dyDescent="0.25">
      <c r="C2748" s="394"/>
    </row>
    <row r="2749" spans="3:3" x14ac:dyDescent="0.25">
      <c r="C2749" s="394"/>
    </row>
    <row r="2750" spans="3:3" x14ac:dyDescent="0.25">
      <c r="C2750" s="394"/>
    </row>
    <row r="2751" spans="3:3" x14ac:dyDescent="0.25">
      <c r="C2751" s="394"/>
    </row>
    <row r="2752" spans="3:3" x14ac:dyDescent="0.25">
      <c r="C2752" s="394"/>
    </row>
    <row r="2753" spans="3:3" x14ac:dyDescent="0.25">
      <c r="C2753" s="394"/>
    </row>
    <row r="2754" spans="3:3" x14ac:dyDescent="0.25">
      <c r="C2754" s="394"/>
    </row>
    <row r="2755" spans="3:3" x14ac:dyDescent="0.25">
      <c r="C2755" s="394"/>
    </row>
    <row r="2756" spans="3:3" x14ac:dyDescent="0.25">
      <c r="C2756" s="394"/>
    </row>
    <row r="2757" spans="3:3" x14ac:dyDescent="0.25">
      <c r="C2757" s="394"/>
    </row>
    <row r="2758" spans="3:3" x14ac:dyDescent="0.25">
      <c r="C2758" s="394"/>
    </row>
    <row r="2759" spans="3:3" x14ac:dyDescent="0.25">
      <c r="C2759" s="394"/>
    </row>
    <row r="2760" spans="3:3" x14ac:dyDescent="0.25">
      <c r="C2760" s="394"/>
    </row>
    <row r="2761" spans="3:3" x14ac:dyDescent="0.25">
      <c r="C2761" s="394"/>
    </row>
    <row r="2762" spans="3:3" x14ac:dyDescent="0.25">
      <c r="C2762" s="394"/>
    </row>
    <row r="2763" spans="3:3" x14ac:dyDescent="0.25">
      <c r="C2763" s="394"/>
    </row>
    <row r="2764" spans="3:3" x14ac:dyDescent="0.25">
      <c r="C2764" s="394"/>
    </row>
    <row r="2765" spans="3:3" x14ac:dyDescent="0.25">
      <c r="C2765" s="394"/>
    </row>
    <row r="2766" spans="3:3" x14ac:dyDescent="0.25">
      <c r="C2766" s="394"/>
    </row>
    <row r="2767" spans="3:3" x14ac:dyDescent="0.25">
      <c r="C2767" s="394"/>
    </row>
    <row r="2768" spans="3:3" x14ac:dyDescent="0.25">
      <c r="C2768" s="394"/>
    </row>
    <row r="2769" spans="3:3" x14ac:dyDescent="0.25">
      <c r="C2769" s="394"/>
    </row>
    <row r="2770" spans="3:3" x14ac:dyDescent="0.25">
      <c r="C2770" s="394"/>
    </row>
    <row r="2771" spans="3:3" x14ac:dyDescent="0.25">
      <c r="C2771" s="394"/>
    </row>
    <row r="2772" spans="3:3" x14ac:dyDescent="0.25">
      <c r="C2772" s="394"/>
    </row>
    <row r="2773" spans="3:3" x14ac:dyDescent="0.25">
      <c r="C2773" s="394"/>
    </row>
    <row r="2774" spans="3:3" x14ac:dyDescent="0.25">
      <c r="C2774" s="394"/>
    </row>
    <row r="2775" spans="3:3" x14ac:dyDescent="0.25">
      <c r="C2775" s="394"/>
    </row>
    <row r="2776" spans="3:3" x14ac:dyDescent="0.25">
      <c r="C2776" s="394"/>
    </row>
    <row r="2777" spans="3:3" x14ac:dyDescent="0.25">
      <c r="C2777" s="394"/>
    </row>
    <row r="2778" spans="3:3" x14ac:dyDescent="0.25">
      <c r="C2778" s="394"/>
    </row>
    <row r="2779" spans="3:3" x14ac:dyDescent="0.25">
      <c r="C2779" s="394"/>
    </row>
    <row r="2780" spans="3:3" x14ac:dyDescent="0.25">
      <c r="C2780" s="394"/>
    </row>
    <row r="2781" spans="3:3" x14ac:dyDescent="0.25">
      <c r="C2781" s="394"/>
    </row>
    <row r="2782" spans="3:3" x14ac:dyDescent="0.25">
      <c r="C2782" s="394"/>
    </row>
    <row r="2783" spans="3:3" x14ac:dyDescent="0.25">
      <c r="C2783" s="394"/>
    </row>
    <row r="2784" spans="3:3" x14ac:dyDescent="0.25">
      <c r="C2784" s="394"/>
    </row>
    <row r="2785" spans="3:3" x14ac:dyDescent="0.25">
      <c r="C2785" s="394"/>
    </row>
    <row r="2786" spans="3:3" x14ac:dyDescent="0.25">
      <c r="C2786" s="394"/>
    </row>
    <row r="2787" spans="3:3" x14ac:dyDescent="0.25">
      <c r="C2787" s="394"/>
    </row>
    <row r="2788" spans="3:3" x14ac:dyDescent="0.25">
      <c r="C2788" s="394"/>
    </row>
    <row r="2789" spans="3:3" x14ac:dyDescent="0.25">
      <c r="C2789" s="394"/>
    </row>
    <row r="2790" spans="3:3" x14ac:dyDescent="0.25">
      <c r="C2790" s="394"/>
    </row>
    <row r="2791" spans="3:3" x14ac:dyDescent="0.25">
      <c r="C2791" s="394"/>
    </row>
    <row r="2792" spans="3:3" x14ac:dyDescent="0.25">
      <c r="C2792" s="394"/>
    </row>
    <row r="2793" spans="3:3" x14ac:dyDescent="0.25">
      <c r="C2793" s="394"/>
    </row>
    <row r="2794" spans="3:3" x14ac:dyDescent="0.25">
      <c r="C2794" s="394"/>
    </row>
    <row r="2795" spans="3:3" x14ac:dyDescent="0.25">
      <c r="C2795" s="394"/>
    </row>
    <row r="2796" spans="3:3" x14ac:dyDescent="0.25">
      <c r="C2796" s="394"/>
    </row>
    <row r="2797" spans="3:3" x14ac:dyDescent="0.25">
      <c r="C2797" s="394"/>
    </row>
    <row r="2798" spans="3:3" x14ac:dyDescent="0.25">
      <c r="C2798" s="394"/>
    </row>
    <row r="2799" spans="3:3" x14ac:dyDescent="0.25">
      <c r="C2799" s="394"/>
    </row>
    <row r="2800" spans="3:3" x14ac:dyDescent="0.25">
      <c r="C2800" s="394"/>
    </row>
    <row r="2801" spans="3:3" x14ac:dyDescent="0.25">
      <c r="C2801" s="394"/>
    </row>
    <row r="2802" spans="3:3" x14ac:dyDescent="0.25">
      <c r="C2802" s="394"/>
    </row>
    <row r="2803" spans="3:3" x14ac:dyDescent="0.25">
      <c r="C2803" s="394"/>
    </row>
    <row r="2804" spans="3:3" x14ac:dyDescent="0.25">
      <c r="C2804" s="394"/>
    </row>
    <row r="2805" spans="3:3" x14ac:dyDescent="0.25">
      <c r="C2805" s="394"/>
    </row>
    <row r="2806" spans="3:3" x14ac:dyDescent="0.25">
      <c r="C2806" s="394"/>
    </row>
    <row r="2807" spans="3:3" x14ac:dyDescent="0.25">
      <c r="C2807" s="394"/>
    </row>
    <row r="2808" spans="3:3" x14ac:dyDescent="0.25">
      <c r="C2808" s="394"/>
    </row>
    <row r="2809" spans="3:3" x14ac:dyDescent="0.25">
      <c r="C2809" s="394"/>
    </row>
    <row r="2810" spans="3:3" x14ac:dyDescent="0.25">
      <c r="C2810" s="394"/>
    </row>
    <row r="2811" spans="3:3" x14ac:dyDescent="0.25">
      <c r="C2811" s="394"/>
    </row>
    <row r="2812" spans="3:3" x14ac:dyDescent="0.25">
      <c r="C2812" s="394"/>
    </row>
    <row r="2813" spans="3:3" x14ac:dyDescent="0.25">
      <c r="C2813" s="394"/>
    </row>
    <row r="2814" spans="3:3" x14ac:dyDescent="0.25">
      <c r="C2814" s="394"/>
    </row>
    <row r="2815" spans="3:3" x14ac:dyDescent="0.25">
      <c r="C2815" s="394"/>
    </row>
    <row r="2816" spans="3:3" x14ac:dyDescent="0.25">
      <c r="C2816" s="394"/>
    </row>
    <row r="2817" spans="3:3" x14ac:dyDescent="0.25">
      <c r="C2817" s="394"/>
    </row>
    <row r="2818" spans="3:3" x14ac:dyDescent="0.25">
      <c r="C2818" s="394"/>
    </row>
    <row r="2819" spans="3:3" x14ac:dyDescent="0.25">
      <c r="C2819" s="394"/>
    </row>
    <row r="2820" spans="3:3" x14ac:dyDescent="0.25">
      <c r="C2820" s="394"/>
    </row>
    <row r="2821" spans="3:3" x14ac:dyDescent="0.25">
      <c r="C2821" s="394"/>
    </row>
    <row r="2822" spans="3:3" x14ac:dyDescent="0.25">
      <c r="C2822" s="394"/>
    </row>
    <row r="2823" spans="3:3" x14ac:dyDescent="0.25">
      <c r="C2823" s="394"/>
    </row>
    <row r="2824" spans="3:3" x14ac:dyDescent="0.25">
      <c r="C2824" s="394"/>
    </row>
    <row r="2825" spans="3:3" x14ac:dyDescent="0.25">
      <c r="C2825" s="394"/>
    </row>
    <row r="2826" spans="3:3" x14ac:dyDescent="0.25">
      <c r="C2826" s="394"/>
    </row>
    <row r="2827" spans="3:3" x14ac:dyDescent="0.25">
      <c r="C2827" s="394"/>
    </row>
    <row r="2828" spans="3:3" x14ac:dyDescent="0.25">
      <c r="C2828" s="394"/>
    </row>
    <row r="2829" spans="3:3" x14ac:dyDescent="0.25">
      <c r="C2829" s="394"/>
    </row>
    <row r="2830" spans="3:3" x14ac:dyDescent="0.25">
      <c r="C2830" s="394"/>
    </row>
    <row r="2831" spans="3:3" x14ac:dyDescent="0.25">
      <c r="C2831" s="394"/>
    </row>
    <row r="2832" spans="3:3" x14ac:dyDescent="0.25">
      <c r="C2832" s="394"/>
    </row>
    <row r="2833" spans="3:3" x14ac:dyDescent="0.25">
      <c r="C2833" s="394"/>
    </row>
    <row r="2834" spans="3:3" x14ac:dyDescent="0.25">
      <c r="C2834" s="394"/>
    </row>
    <row r="2835" spans="3:3" x14ac:dyDescent="0.25">
      <c r="C2835" s="394"/>
    </row>
    <row r="2836" spans="3:3" x14ac:dyDescent="0.25">
      <c r="C2836" s="394"/>
    </row>
    <row r="2837" spans="3:3" x14ac:dyDescent="0.25">
      <c r="C2837" s="394"/>
    </row>
    <row r="2838" spans="3:3" x14ac:dyDescent="0.25">
      <c r="C2838" s="394"/>
    </row>
    <row r="2839" spans="3:3" x14ac:dyDescent="0.25">
      <c r="C2839" s="394"/>
    </row>
    <row r="2840" spans="3:3" x14ac:dyDescent="0.25">
      <c r="C2840" s="394"/>
    </row>
    <row r="2841" spans="3:3" x14ac:dyDescent="0.25">
      <c r="C2841" s="394"/>
    </row>
    <row r="2842" spans="3:3" x14ac:dyDescent="0.25">
      <c r="C2842" s="394"/>
    </row>
    <row r="2843" spans="3:3" x14ac:dyDescent="0.25">
      <c r="C2843" s="394"/>
    </row>
    <row r="2844" spans="3:3" x14ac:dyDescent="0.25">
      <c r="C2844" s="394"/>
    </row>
    <row r="2845" spans="3:3" x14ac:dyDescent="0.25">
      <c r="C2845" s="394"/>
    </row>
    <row r="2846" spans="3:3" x14ac:dyDescent="0.25">
      <c r="C2846" s="394"/>
    </row>
    <row r="2847" spans="3:3" x14ac:dyDescent="0.25">
      <c r="C2847" s="394"/>
    </row>
    <row r="2848" spans="3:3" x14ac:dyDescent="0.25">
      <c r="C2848" s="394"/>
    </row>
    <row r="2849" spans="3:3" x14ac:dyDescent="0.25">
      <c r="C2849" s="394"/>
    </row>
    <row r="2850" spans="3:3" x14ac:dyDescent="0.25">
      <c r="C2850" s="394"/>
    </row>
    <row r="2851" spans="3:3" x14ac:dyDescent="0.25">
      <c r="C2851" s="394"/>
    </row>
    <row r="2852" spans="3:3" x14ac:dyDescent="0.25">
      <c r="C2852" s="394"/>
    </row>
    <row r="2853" spans="3:3" x14ac:dyDescent="0.25">
      <c r="C2853" s="394"/>
    </row>
    <row r="2854" spans="3:3" x14ac:dyDescent="0.25">
      <c r="C2854" s="394"/>
    </row>
    <row r="2855" spans="3:3" x14ac:dyDescent="0.25">
      <c r="C2855" s="394"/>
    </row>
    <row r="2856" spans="3:3" x14ac:dyDescent="0.25">
      <c r="C2856" s="394"/>
    </row>
    <row r="2857" spans="3:3" x14ac:dyDescent="0.25">
      <c r="C2857" s="394"/>
    </row>
    <row r="2858" spans="3:3" x14ac:dyDescent="0.25">
      <c r="C2858" s="394"/>
    </row>
    <row r="2859" spans="3:3" x14ac:dyDescent="0.25">
      <c r="C2859" s="394"/>
    </row>
    <row r="2860" spans="3:3" x14ac:dyDescent="0.25">
      <c r="C2860" s="394"/>
    </row>
    <row r="2861" spans="3:3" x14ac:dyDescent="0.25">
      <c r="C2861" s="394"/>
    </row>
    <row r="2862" spans="3:3" x14ac:dyDescent="0.25">
      <c r="C2862" s="394"/>
    </row>
    <row r="2863" spans="3:3" x14ac:dyDescent="0.25">
      <c r="C2863" s="394"/>
    </row>
    <row r="2864" spans="3:3" x14ac:dyDescent="0.25">
      <c r="C2864" s="394"/>
    </row>
    <row r="2865" spans="3:3" x14ac:dyDescent="0.25">
      <c r="C2865" s="394"/>
    </row>
    <row r="2866" spans="3:3" x14ac:dyDescent="0.25">
      <c r="C2866" s="394"/>
    </row>
    <row r="2867" spans="3:3" x14ac:dyDescent="0.25">
      <c r="C2867" s="394"/>
    </row>
    <row r="2868" spans="3:3" x14ac:dyDescent="0.25">
      <c r="C2868" s="394"/>
    </row>
    <row r="2869" spans="3:3" x14ac:dyDescent="0.25">
      <c r="C2869" s="394"/>
    </row>
    <row r="2870" spans="3:3" x14ac:dyDescent="0.25">
      <c r="C2870" s="394"/>
    </row>
    <row r="2871" spans="3:3" x14ac:dyDescent="0.25">
      <c r="C2871" s="394"/>
    </row>
    <row r="2872" spans="3:3" x14ac:dyDescent="0.25">
      <c r="C2872" s="394"/>
    </row>
    <row r="2873" spans="3:3" x14ac:dyDescent="0.25">
      <c r="C2873" s="394"/>
    </row>
    <row r="2874" spans="3:3" x14ac:dyDescent="0.25">
      <c r="C2874" s="394"/>
    </row>
    <row r="2875" spans="3:3" x14ac:dyDescent="0.25">
      <c r="C2875" s="394"/>
    </row>
    <row r="2876" spans="3:3" x14ac:dyDescent="0.25">
      <c r="C2876" s="394"/>
    </row>
    <row r="2877" spans="3:3" x14ac:dyDescent="0.25">
      <c r="C2877" s="394"/>
    </row>
    <row r="2878" spans="3:3" x14ac:dyDescent="0.25">
      <c r="C2878" s="394"/>
    </row>
    <row r="2879" spans="3:3" x14ac:dyDescent="0.25">
      <c r="C2879" s="394"/>
    </row>
    <row r="2880" spans="3:3" x14ac:dyDescent="0.25">
      <c r="C2880" s="394"/>
    </row>
    <row r="2881" spans="3:3" x14ac:dyDescent="0.25">
      <c r="C2881" s="394"/>
    </row>
    <row r="2882" spans="3:3" x14ac:dyDescent="0.25">
      <c r="C2882" s="394"/>
    </row>
    <row r="2883" spans="3:3" x14ac:dyDescent="0.25">
      <c r="C2883" s="394"/>
    </row>
    <row r="2884" spans="3:3" x14ac:dyDescent="0.25">
      <c r="C2884" s="394"/>
    </row>
    <row r="2885" spans="3:3" x14ac:dyDescent="0.25">
      <c r="C2885" s="394"/>
    </row>
    <row r="2886" spans="3:3" x14ac:dyDescent="0.25">
      <c r="C2886" s="394"/>
    </row>
    <row r="2887" spans="3:3" x14ac:dyDescent="0.25">
      <c r="C2887" s="394"/>
    </row>
    <row r="2888" spans="3:3" x14ac:dyDescent="0.25">
      <c r="C2888" s="394"/>
    </row>
    <row r="2889" spans="3:3" x14ac:dyDescent="0.25">
      <c r="C2889" s="394"/>
    </row>
    <row r="2890" spans="3:3" x14ac:dyDescent="0.25">
      <c r="C2890" s="394"/>
    </row>
    <row r="2891" spans="3:3" x14ac:dyDescent="0.25">
      <c r="C2891" s="394"/>
    </row>
    <row r="2892" spans="3:3" x14ac:dyDescent="0.25">
      <c r="C2892" s="394"/>
    </row>
    <row r="2893" spans="3:3" x14ac:dyDescent="0.25">
      <c r="C2893" s="394"/>
    </row>
    <row r="2894" spans="3:3" x14ac:dyDescent="0.25">
      <c r="C2894" s="394"/>
    </row>
    <row r="2895" spans="3:3" x14ac:dyDescent="0.25">
      <c r="C2895" s="394"/>
    </row>
    <row r="2896" spans="3:3" x14ac:dyDescent="0.25">
      <c r="C2896" s="394"/>
    </row>
    <row r="2897" spans="3:3" x14ac:dyDescent="0.25">
      <c r="C2897" s="394"/>
    </row>
    <row r="2898" spans="3:3" x14ac:dyDescent="0.25">
      <c r="C2898" s="394"/>
    </row>
    <row r="2899" spans="3:3" x14ac:dyDescent="0.25">
      <c r="C2899" s="394"/>
    </row>
    <row r="2900" spans="3:3" x14ac:dyDescent="0.25">
      <c r="C2900" s="394"/>
    </row>
    <row r="2901" spans="3:3" x14ac:dyDescent="0.25">
      <c r="C2901" s="394"/>
    </row>
    <row r="2902" spans="3:3" x14ac:dyDescent="0.25">
      <c r="C2902" s="394"/>
    </row>
    <row r="2903" spans="3:3" x14ac:dyDescent="0.25">
      <c r="C2903" s="394"/>
    </row>
    <row r="2904" spans="3:3" x14ac:dyDescent="0.25">
      <c r="C2904" s="394"/>
    </row>
    <row r="2905" spans="3:3" x14ac:dyDescent="0.25">
      <c r="C2905" s="394"/>
    </row>
    <row r="2906" spans="3:3" x14ac:dyDescent="0.25">
      <c r="C2906" s="394"/>
    </row>
    <row r="2907" spans="3:3" x14ac:dyDescent="0.25">
      <c r="C2907" s="394"/>
    </row>
    <row r="2908" spans="3:3" x14ac:dyDescent="0.25">
      <c r="C2908" s="394"/>
    </row>
    <row r="2909" spans="3:3" x14ac:dyDescent="0.25">
      <c r="C2909" s="394"/>
    </row>
    <row r="2910" spans="3:3" x14ac:dyDescent="0.25">
      <c r="C2910" s="394"/>
    </row>
    <row r="2911" spans="3:3" x14ac:dyDescent="0.25">
      <c r="C2911" s="394"/>
    </row>
    <row r="2912" spans="3:3" x14ac:dyDescent="0.25">
      <c r="C2912" s="394"/>
    </row>
    <row r="2913" spans="3:3" x14ac:dyDescent="0.25">
      <c r="C2913" s="394"/>
    </row>
    <row r="2914" spans="3:3" x14ac:dyDescent="0.25">
      <c r="C2914" s="394"/>
    </row>
    <row r="2915" spans="3:3" x14ac:dyDescent="0.25">
      <c r="C2915" s="394"/>
    </row>
    <row r="2916" spans="3:3" x14ac:dyDescent="0.25">
      <c r="C2916" s="394"/>
    </row>
    <row r="2917" spans="3:3" x14ac:dyDescent="0.25">
      <c r="C2917" s="394"/>
    </row>
    <row r="2918" spans="3:3" x14ac:dyDescent="0.25">
      <c r="C2918" s="394"/>
    </row>
    <row r="2919" spans="3:3" x14ac:dyDescent="0.25">
      <c r="C2919" s="394"/>
    </row>
    <row r="2920" spans="3:3" x14ac:dyDescent="0.25">
      <c r="C2920" s="394"/>
    </row>
    <row r="2921" spans="3:3" x14ac:dyDescent="0.25">
      <c r="C2921" s="394"/>
    </row>
    <row r="2922" spans="3:3" x14ac:dyDescent="0.25">
      <c r="C2922" s="394"/>
    </row>
    <row r="2923" spans="3:3" x14ac:dyDescent="0.25">
      <c r="C2923" s="394"/>
    </row>
    <row r="2924" spans="3:3" x14ac:dyDescent="0.25">
      <c r="C2924" s="394"/>
    </row>
    <row r="2925" spans="3:3" x14ac:dyDescent="0.25">
      <c r="C2925" s="394"/>
    </row>
    <row r="2926" spans="3:3" x14ac:dyDescent="0.25">
      <c r="C2926" s="394"/>
    </row>
    <row r="2927" spans="3:3" x14ac:dyDescent="0.25">
      <c r="C2927" s="394"/>
    </row>
    <row r="2928" spans="3:3" x14ac:dyDescent="0.25">
      <c r="C2928" s="394"/>
    </row>
    <row r="2929" spans="3:3" x14ac:dyDescent="0.25">
      <c r="C2929" s="394"/>
    </row>
    <row r="2930" spans="3:3" x14ac:dyDescent="0.25">
      <c r="C2930" s="394"/>
    </row>
    <row r="2931" spans="3:3" x14ac:dyDescent="0.25">
      <c r="C2931" s="394"/>
    </row>
    <row r="2932" spans="3:3" x14ac:dyDescent="0.25">
      <c r="C2932" s="394"/>
    </row>
    <row r="2933" spans="3:3" x14ac:dyDescent="0.25">
      <c r="C2933" s="394"/>
    </row>
    <row r="2934" spans="3:3" x14ac:dyDescent="0.25">
      <c r="C2934" s="394"/>
    </row>
    <row r="2935" spans="3:3" x14ac:dyDescent="0.25">
      <c r="C2935" s="394"/>
    </row>
    <row r="2936" spans="3:3" x14ac:dyDescent="0.25">
      <c r="C2936" s="394"/>
    </row>
    <row r="2937" spans="3:3" x14ac:dyDescent="0.25">
      <c r="C2937" s="394"/>
    </row>
    <row r="2938" spans="3:3" x14ac:dyDescent="0.25">
      <c r="C2938" s="394"/>
    </row>
    <row r="2939" spans="3:3" x14ac:dyDescent="0.25">
      <c r="C2939" s="394"/>
    </row>
    <row r="2940" spans="3:3" x14ac:dyDescent="0.25">
      <c r="C2940" s="394"/>
    </row>
    <row r="2941" spans="3:3" x14ac:dyDescent="0.25">
      <c r="C2941" s="394"/>
    </row>
    <row r="2942" spans="3:3" x14ac:dyDescent="0.25">
      <c r="C2942" s="394"/>
    </row>
    <row r="2943" spans="3:3" x14ac:dyDescent="0.25">
      <c r="C2943" s="394"/>
    </row>
    <row r="2944" spans="3:3" x14ac:dyDescent="0.25">
      <c r="C2944" s="394"/>
    </row>
    <row r="2945" spans="3:3" x14ac:dyDescent="0.25">
      <c r="C2945" s="394"/>
    </row>
    <row r="2946" spans="3:3" x14ac:dyDescent="0.25">
      <c r="C2946" s="394"/>
    </row>
    <row r="2947" spans="3:3" x14ac:dyDescent="0.25">
      <c r="C2947" s="394"/>
    </row>
    <row r="2948" spans="3:3" x14ac:dyDescent="0.25">
      <c r="C2948" s="394"/>
    </row>
    <row r="2949" spans="3:3" x14ac:dyDescent="0.25">
      <c r="C2949" s="394"/>
    </row>
    <row r="2950" spans="3:3" x14ac:dyDescent="0.25">
      <c r="C2950" s="394"/>
    </row>
    <row r="2951" spans="3:3" x14ac:dyDescent="0.25">
      <c r="C2951" s="394"/>
    </row>
    <row r="2952" spans="3:3" x14ac:dyDescent="0.25">
      <c r="C2952" s="394"/>
    </row>
    <row r="2953" spans="3:3" x14ac:dyDescent="0.25">
      <c r="C2953" s="394"/>
    </row>
    <row r="2954" spans="3:3" x14ac:dyDescent="0.25">
      <c r="C2954" s="394"/>
    </row>
    <row r="2955" spans="3:3" x14ac:dyDescent="0.25">
      <c r="C2955" s="394"/>
    </row>
    <row r="2956" spans="3:3" x14ac:dyDescent="0.25">
      <c r="C2956" s="394"/>
    </row>
    <row r="2957" spans="3:3" x14ac:dyDescent="0.25">
      <c r="C2957" s="394"/>
    </row>
    <row r="2958" spans="3:3" x14ac:dyDescent="0.25">
      <c r="C2958" s="394"/>
    </row>
    <row r="2959" spans="3:3" x14ac:dyDescent="0.25">
      <c r="C2959" s="394"/>
    </row>
    <row r="2960" spans="3:3" x14ac:dyDescent="0.25">
      <c r="C2960" s="394"/>
    </row>
    <row r="2961" spans="3:3" x14ac:dyDescent="0.25">
      <c r="C2961" s="394"/>
    </row>
    <row r="2962" spans="3:3" x14ac:dyDescent="0.25">
      <c r="C2962" s="394"/>
    </row>
    <row r="2963" spans="3:3" x14ac:dyDescent="0.25">
      <c r="C2963" s="394"/>
    </row>
    <row r="2964" spans="3:3" x14ac:dyDescent="0.25">
      <c r="C2964" s="394"/>
    </row>
    <row r="2965" spans="3:3" x14ac:dyDescent="0.25">
      <c r="C2965" s="394"/>
    </row>
    <row r="2966" spans="3:3" x14ac:dyDescent="0.25">
      <c r="C2966" s="394"/>
    </row>
    <row r="2967" spans="3:3" x14ac:dyDescent="0.25">
      <c r="C2967" s="394"/>
    </row>
    <row r="2968" spans="3:3" x14ac:dyDescent="0.25">
      <c r="C2968" s="394"/>
    </row>
    <row r="2969" spans="3:3" x14ac:dyDescent="0.25">
      <c r="C2969" s="394"/>
    </row>
    <row r="2970" spans="3:3" x14ac:dyDescent="0.25">
      <c r="C2970" s="394"/>
    </row>
    <row r="2971" spans="3:3" x14ac:dyDescent="0.25">
      <c r="C2971" s="394"/>
    </row>
    <row r="2972" spans="3:3" x14ac:dyDescent="0.25">
      <c r="C2972" s="394"/>
    </row>
    <row r="2973" spans="3:3" x14ac:dyDescent="0.25">
      <c r="C2973" s="394"/>
    </row>
    <row r="2974" spans="3:3" x14ac:dyDescent="0.25">
      <c r="C2974" s="394"/>
    </row>
    <row r="2975" spans="3:3" x14ac:dyDescent="0.25">
      <c r="C2975" s="394"/>
    </row>
    <row r="2976" spans="3:3" x14ac:dyDescent="0.25">
      <c r="C2976" s="394"/>
    </row>
    <row r="2977" spans="3:3" x14ac:dyDescent="0.25">
      <c r="C2977" s="394"/>
    </row>
    <row r="2978" spans="3:3" x14ac:dyDescent="0.25">
      <c r="C2978" s="394"/>
    </row>
    <row r="2979" spans="3:3" x14ac:dyDescent="0.25">
      <c r="C2979" s="394"/>
    </row>
    <row r="2980" spans="3:3" x14ac:dyDescent="0.25">
      <c r="C2980" s="394"/>
    </row>
    <row r="2981" spans="3:3" x14ac:dyDescent="0.25">
      <c r="C2981" s="394"/>
    </row>
    <row r="2982" spans="3:3" x14ac:dyDescent="0.25">
      <c r="C2982" s="394"/>
    </row>
    <row r="2983" spans="3:3" x14ac:dyDescent="0.25">
      <c r="C2983" s="394"/>
    </row>
    <row r="2984" spans="3:3" x14ac:dyDescent="0.25">
      <c r="C2984" s="394"/>
    </row>
    <row r="2985" spans="3:3" x14ac:dyDescent="0.25">
      <c r="C2985" s="394"/>
    </row>
    <row r="2986" spans="3:3" x14ac:dyDescent="0.25">
      <c r="C2986" s="394"/>
    </row>
    <row r="2987" spans="3:3" x14ac:dyDescent="0.25">
      <c r="C2987" s="394"/>
    </row>
    <row r="2988" spans="3:3" x14ac:dyDescent="0.25">
      <c r="C2988" s="394"/>
    </row>
    <row r="2989" spans="3:3" x14ac:dyDescent="0.25">
      <c r="C2989" s="394"/>
    </row>
    <row r="2990" spans="3:3" x14ac:dyDescent="0.25">
      <c r="C2990" s="394"/>
    </row>
    <row r="2991" spans="3:3" x14ac:dyDescent="0.25">
      <c r="C2991" s="394"/>
    </row>
    <row r="2992" spans="3:3" x14ac:dyDescent="0.25">
      <c r="C2992" s="394"/>
    </row>
    <row r="2993" spans="3:3" x14ac:dyDescent="0.25">
      <c r="C2993" s="394"/>
    </row>
    <row r="2994" spans="3:3" x14ac:dyDescent="0.25">
      <c r="C2994" s="394"/>
    </row>
    <row r="2995" spans="3:3" x14ac:dyDescent="0.25">
      <c r="C2995" s="394"/>
    </row>
    <row r="2996" spans="3:3" x14ac:dyDescent="0.25">
      <c r="C2996" s="394"/>
    </row>
    <row r="2997" spans="3:3" x14ac:dyDescent="0.25">
      <c r="C2997" s="394"/>
    </row>
    <row r="2998" spans="3:3" x14ac:dyDescent="0.25">
      <c r="C2998" s="394"/>
    </row>
    <row r="2999" spans="3:3" x14ac:dyDescent="0.25">
      <c r="C2999" s="394"/>
    </row>
    <row r="3000" spans="3:3" x14ac:dyDescent="0.25">
      <c r="C3000" s="394"/>
    </row>
    <row r="3001" spans="3:3" x14ac:dyDescent="0.25">
      <c r="C3001" s="394"/>
    </row>
    <row r="3002" spans="3:3" x14ac:dyDescent="0.25">
      <c r="C3002" s="394"/>
    </row>
    <row r="3003" spans="3:3" x14ac:dyDescent="0.25">
      <c r="C3003" s="394"/>
    </row>
    <row r="3004" spans="3:3" x14ac:dyDescent="0.25">
      <c r="C3004" s="394"/>
    </row>
    <row r="3005" spans="3:3" x14ac:dyDescent="0.25">
      <c r="C3005" s="394"/>
    </row>
    <row r="3006" spans="3:3" x14ac:dyDescent="0.25">
      <c r="C3006" s="394"/>
    </row>
    <row r="3007" spans="3:3" x14ac:dyDescent="0.25">
      <c r="C3007" s="394"/>
    </row>
    <row r="3008" spans="3:3" x14ac:dyDescent="0.25">
      <c r="C3008" s="394"/>
    </row>
    <row r="3009" spans="3:3" x14ac:dyDescent="0.25">
      <c r="C3009" s="394"/>
    </row>
    <row r="3010" spans="3:3" x14ac:dyDescent="0.25">
      <c r="C3010" s="394"/>
    </row>
    <row r="3011" spans="3:3" x14ac:dyDescent="0.25">
      <c r="C3011" s="394"/>
    </row>
    <row r="3012" spans="3:3" x14ac:dyDescent="0.25">
      <c r="C3012" s="394"/>
    </row>
    <row r="3013" spans="3:3" x14ac:dyDescent="0.25">
      <c r="C3013" s="394"/>
    </row>
    <row r="3014" spans="3:3" x14ac:dyDescent="0.25">
      <c r="C3014" s="394"/>
    </row>
    <row r="3015" spans="3:3" x14ac:dyDescent="0.25">
      <c r="C3015" s="394"/>
    </row>
    <row r="3016" spans="3:3" x14ac:dyDescent="0.25">
      <c r="C3016" s="394"/>
    </row>
    <row r="3017" spans="3:3" x14ac:dyDescent="0.25">
      <c r="C3017" s="394"/>
    </row>
    <row r="3018" spans="3:3" x14ac:dyDescent="0.25">
      <c r="C3018" s="394"/>
    </row>
    <row r="3019" spans="3:3" x14ac:dyDescent="0.25">
      <c r="C3019" s="394"/>
    </row>
    <row r="3020" spans="3:3" x14ac:dyDescent="0.25">
      <c r="C3020" s="394"/>
    </row>
    <row r="3021" spans="3:3" x14ac:dyDescent="0.25">
      <c r="C3021" s="394"/>
    </row>
    <row r="3022" spans="3:3" x14ac:dyDescent="0.25">
      <c r="C3022" s="394"/>
    </row>
    <row r="3023" spans="3:3" x14ac:dyDescent="0.25">
      <c r="C3023" s="394"/>
    </row>
    <row r="3024" spans="3:3" x14ac:dyDescent="0.25">
      <c r="C3024" s="394"/>
    </row>
    <row r="3025" spans="3:3" x14ac:dyDescent="0.25">
      <c r="C3025" s="394"/>
    </row>
    <row r="3026" spans="3:3" x14ac:dyDescent="0.25">
      <c r="C3026" s="394"/>
    </row>
    <row r="3027" spans="3:3" x14ac:dyDescent="0.25">
      <c r="C3027" s="394"/>
    </row>
    <row r="3028" spans="3:3" x14ac:dyDescent="0.25">
      <c r="C3028" s="394"/>
    </row>
    <row r="3029" spans="3:3" x14ac:dyDescent="0.25">
      <c r="C3029" s="394"/>
    </row>
    <row r="3030" spans="3:3" x14ac:dyDescent="0.25">
      <c r="C3030" s="394"/>
    </row>
    <row r="3031" spans="3:3" x14ac:dyDescent="0.25">
      <c r="C3031" s="394"/>
    </row>
    <row r="3032" spans="3:3" x14ac:dyDescent="0.25">
      <c r="C3032" s="394"/>
    </row>
    <row r="3033" spans="3:3" x14ac:dyDescent="0.25">
      <c r="C3033" s="394"/>
    </row>
    <row r="3034" spans="3:3" x14ac:dyDescent="0.25">
      <c r="C3034" s="394"/>
    </row>
    <row r="3035" spans="3:3" x14ac:dyDescent="0.25">
      <c r="C3035" s="394"/>
    </row>
    <row r="3036" spans="3:3" x14ac:dyDescent="0.25">
      <c r="C3036" s="394"/>
    </row>
    <row r="3037" spans="3:3" x14ac:dyDescent="0.25">
      <c r="C3037" s="394"/>
    </row>
    <row r="3038" spans="3:3" x14ac:dyDescent="0.25">
      <c r="C3038" s="394"/>
    </row>
    <row r="3039" spans="3:3" x14ac:dyDescent="0.25">
      <c r="C3039" s="394"/>
    </row>
    <row r="3040" spans="3:3" x14ac:dyDescent="0.25">
      <c r="C3040" s="394"/>
    </row>
    <row r="3041" spans="3:3" x14ac:dyDescent="0.25">
      <c r="C3041" s="394"/>
    </row>
    <row r="3042" spans="3:3" x14ac:dyDescent="0.25">
      <c r="C3042" s="394"/>
    </row>
    <row r="3043" spans="3:3" x14ac:dyDescent="0.25">
      <c r="C3043" s="394"/>
    </row>
    <row r="3044" spans="3:3" x14ac:dyDescent="0.25">
      <c r="C3044" s="394"/>
    </row>
    <row r="3045" spans="3:3" x14ac:dyDescent="0.25">
      <c r="C3045" s="394"/>
    </row>
    <row r="3046" spans="3:3" x14ac:dyDescent="0.25">
      <c r="C3046" s="394"/>
    </row>
    <row r="3047" spans="3:3" x14ac:dyDescent="0.25">
      <c r="C3047" s="394"/>
    </row>
    <row r="3048" spans="3:3" x14ac:dyDescent="0.25">
      <c r="C3048" s="394"/>
    </row>
    <row r="3049" spans="3:3" x14ac:dyDescent="0.25">
      <c r="C3049" s="394"/>
    </row>
    <row r="3050" spans="3:3" x14ac:dyDescent="0.25">
      <c r="C3050" s="394"/>
    </row>
    <row r="3051" spans="3:3" x14ac:dyDescent="0.25">
      <c r="C3051" s="394"/>
    </row>
    <row r="3052" spans="3:3" x14ac:dyDescent="0.25">
      <c r="C3052" s="394"/>
    </row>
    <row r="3053" spans="3:3" x14ac:dyDescent="0.25">
      <c r="C3053" s="394"/>
    </row>
    <row r="3054" spans="3:3" x14ac:dyDescent="0.25">
      <c r="C3054" s="394"/>
    </row>
    <row r="3055" spans="3:3" x14ac:dyDescent="0.25">
      <c r="C3055" s="394"/>
    </row>
    <row r="3056" spans="3:3" x14ac:dyDescent="0.25">
      <c r="C3056" s="394"/>
    </row>
    <row r="3057" spans="3:3" x14ac:dyDescent="0.25">
      <c r="C3057" s="394"/>
    </row>
    <row r="3058" spans="3:3" x14ac:dyDescent="0.25">
      <c r="C3058" s="394"/>
    </row>
    <row r="3059" spans="3:3" x14ac:dyDescent="0.25">
      <c r="C3059" s="394"/>
    </row>
    <row r="3060" spans="3:3" x14ac:dyDescent="0.25">
      <c r="C3060" s="394"/>
    </row>
    <row r="3061" spans="3:3" x14ac:dyDescent="0.25">
      <c r="C3061" s="394"/>
    </row>
    <row r="3062" spans="3:3" x14ac:dyDescent="0.25">
      <c r="C3062" s="394"/>
    </row>
    <row r="3063" spans="3:3" x14ac:dyDescent="0.25">
      <c r="C3063" s="394"/>
    </row>
    <row r="3064" spans="3:3" x14ac:dyDescent="0.25">
      <c r="C3064" s="394"/>
    </row>
    <row r="3065" spans="3:3" x14ac:dyDescent="0.25">
      <c r="C3065" s="394"/>
    </row>
    <row r="3066" spans="3:3" x14ac:dyDescent="0.25">
      <c r="C3066" s="394"/>
    </row>
    <row r="3067" spans="3:3" x14ac:dyDescent="0.25">
      <c r="C3067" s="394"/>
    </row>
    <row r="3068" spans="3:3" x14ac:dyDescent="0.25">
      <c r="C3068" s="394"/>
    </row>
    <row r="3069" spans="3:3" x14ac:dyDescent="0.25">
      <c r="C3069" s="394"/>
    </row>
    <row r="3070" spans="3:3" x14ac:dyDescent="0.25">
      <c r="C3070" s="394"/>
    </row>
    <row r="3071" spans="3:3" x14ac:dyDescent="0.25">
      <c r="C3071" s="394"/>
    </row>
    <row r="3072" spans="3:3" x14ac:dyDescent="0.25">
      <c r="C3072" s="394"/>
    </row>
    <row r="3073" spans="3:3" x14ac:dyDescent="0.25">
      <c r="C3073" s="394"/>
    </row>
    <row r="3074" spans="3:3" x14ac:dyDescent="0.25">
      <c r="C3074" s="394"/>
    </row>
    <row r="3075" spans="3:3" x14ac:dyDescent="0.25">
      <c r="C3075" s="394"/>
    </row>
    <row r="3076" spans="3:3" x14ac:dyDescent="0.25">
      <c r="C3076" s="394"/>
    </row>
    <row r="3077" spans="3:3" x14ac:dyDescent="0.25">
      <c r="C3077" s="394"/>
    </row>
    <row r="3078" spans="3:3" x14ac:dyDescent="0.25">
      <c r="C3078" s="394"/>
    </row>
    <row r="3079" spans="3:3" x14ac:dyDescent="0.25">
      <c r="C3079" s="394"/>
    </row>
    <row r="3080" spans="3:3" x14ac:dyDescent="0.25">
      <c r="C3080" s="394"/>
    </row>
    <row r="3081" spans="3:3" x14ac:dyDescent="0.25">
      <c r="C3081" s="394"/>
    </row>
    <row r="3082" spans="3:3" x14ac:dyDescent="0.25">
      <c r="C3082" s="394"/>
    </row>
    <row r="3083" spans="3:3" x14ac:dyDescent="0.25">
      <c r="C3083" s="394"/>
    </row>
    <row r="3084" spans="3:3" x14ac:dyDescent="0.25">
      <c r="C3084" s="394"/>
    </row>
    <row r="3085" spans="3:3" x14ac:dyDescent="0.25">
      <c r="C3085" s="394"/>
    </row>
    <row r="3086" spans="3:3" x14ac:dyDescent="0.25">
      <c r="C3086" s="394"/>
    </row>
    <row r="3087" spans="3:3" x14ac:dyDescent="0.25">
      <c r="C3087" s="394"/>
    </row>
    <row r="3088" spans="3:3" x14ac:dyDescent="0.25">
      <c r="C3088" s="394"/>
    </row>
    <row r="3089" spans="3:3" x14ac:dyDescent="0.25">
      <c r="C3089" s="394"/>
    </row>
    <row r="3090" spans="3:3" x14ac:dyDescent="0.25">
      <c r="C3090" s="394"/>
    </row>
    <row r="3091" spans="3:3" x14ac:dyDescent="0.25">
      <c r="C3091" s="394"/>
    </row>
    <row r="3092" spans="3:3" x14ac:dyDescent="0.25">
      <c r="C3092" s="394"/>
    </row>
    <row r="3093" spans="3:3" x14ac:dyDescent="0.25">
      <c r="C3093" s="394"/>
    </row>
    <row r="3094" spans="3:3" x14ac:dyDescent="0.25">
      <c r="C3094" s="394"/>
    </row>
    <row r="3095" spans="3:3" x14ac:dyDescent="0.25">
      <c r="C3095" s="394"/>
    </row>
    <row r="3096" spans="3:3" x14ac:dyDescent="0.25">
      <c r="C3096" s="394"/>
    </row>
    <row r="3097" spans="3:3" x14ac:dyDescent="0.25">
      <c r="C3097" s="394"/>
    </row>
    <row r="3098" spans="3:3" x14ac:dyDescent="0.25">
      <c r="C3098" s="394"/>
    </row>
    <row r="3099" spans="3:3" x14ac:dyDescent="0.25">
      <c r="C3099" s="394"/>
    </row>
    <row r="3100" spans="3:3" x14ac:dyDescent="0.25">
      <c r="C3100" s="394"/>
    </row>
    <row r="3101" spans="3:3" x14ac:dyDescent="0.25">
      <c r="C3101" s="394"/>
    </row>
    <row r="3102" spans="3:3" x14ac:dyDescent="0.25">
      <c r="C3102" s="394"/>
    </row>
    <row r="3103" spans="3:3" x14ac:dyDescent="0.25">
      <c r="C3103" s="394"/>
    </row>
    <row r="3104" spans="3:3" x14ac:dyDescent="0.25">
      <c r="C3104" s="394"/>
    </row>
    <row r="3105" spans="3:3" x14ac:dyDescent="0.25">
      <c r="C3105" s="394"/>
    </row>
    <row r="3106" spans="3:3" x14ac:dyDescent="0.25">
      <c r="C3106" s="394"/>
    </row>
    <row r="3107" spans="3:3" x14ac:dyDescent="0.25">
      <c r="C3107" s="394"/>
    </row>
    <row r="3108" spans="3:3" x14ac:dyDescent="0.25">
      <c r="C3108" s="394"/>
    </row>
    <row r="3109" spans="3:3" x14ac:dyDescent="0.25">
      <c r="C3109" s="394"/>
    </row>
    <row r="3110" spans="3:3" x14ac:dyDescent="0.25">
      <c r="C3110" s="394"/>
    </row>
    <row r="3111" spans="3:3" x14ac:dyDescent="0.25">
      <c r="C3111" s="394"/>
    </row>
    <row r="3112" spans="3:3" x14ac:dyDescent="0.25">
      <c r="C3112" s="394"/>
    </row>
    <row r="3113" spans="3:3" x14ac:dyDescent="0.25">
      <c r="C3113" s="394"/>
    </row>
    <row r="3114" spans="3:3" x14ac:dyDescent="0.25">
      <c r="C3114" s="394"/>
    </row>
    <row r="3115" spans="3:3" x14ac:dyDescent="0.25">
      <c r="C3115" s="394"/>
    </row>
    <row r="3116" spans="3:3" x14ac:dyDescent="0.25">
      <c r="C3116" s="394"/>
    </row>
  </sheetData>
  <mergeCells count="21">
    <mergeCell ref="J2:O2"/>
    <mergeCell ref="H3:O3"/>
    <mergeCell ref="H4:O4"/>
    <mergeCell ref="H6:O6"/>
    <mergeCell ref="F5:O5"/>
    <mergeCell ref="N11:N16"/>
    <mergeCell ref="G160:O160"/>
    <mergeCell ref="G161:O161"/>
    <mergeCell ref="P11:P16"/>
    <mergeCell ref="H7:O7"/>
    <mergeCell ref="M11:M13"/>
    <mergeCell ref="M14:M16"/>
    <mergeCell ref="B8:O8"/>
    <mergeCell ref="B9:O9"/>
    <mergeCell ref="C10:O10"/>
    <mergeCell ref="B11:B16"/>
    <mergeCell ref="C11:C16"/>
    <mergeCell ref="E11:E16"/>
    <mergeCell ref="F11:F16"/>
    <mergeCell ref="G11:L11"/>
    <mergeCell ref="G12:L1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2"/>
  <sheetViews>
    <sheetView topLeftCell="A7" workbookViewId="0">
      <selection activeCell="C19" sqref="C19"/>
    </sheetView>
  </sheetViews>
  <sheetFormatPr defaultRowHeight="15" x14ac:dyDescent="0.25"/>
  <cols>
    <col min="3" max="3" width="23.5703125" customWidth="1"/>
    <col min="5" max="5" width="8.5703125" customWidth="1"/>
    <col min="6" max="6" width="9.85546875" customWidth="1"/>
    <col min="7" max="7" width="6.140625" customWidth="1"/>
    <col min="8" max="8" width="7.5703125" customWidth="1"/>
    <col min="9" max="9" width="6.140625" customWidth="1"/>
    <col min="10" max="10" width="8" customWidth="1"/>
    <col min="11" max="11" width="5.28515625" customWidth="1"/>
    <col min="12" max="12" width="7.5703125" customWidth="1"/>
    <col min="13" max="13" width="6" hidden="1" customWidth="1"/>
    <col min="14" max="14" width="8.5703125" hidden="1" customWidth="1"/>
    <col min="15" max="15" width="8" hidden="1" customWidth="1"/>
    <col min="16" max="16" width="10.28515625" customWidth="1"/>
    <col min="17" max="17" width="15" customWidth="1"/>
    <col min="18" max="18" width="10.7109375" bestFit="1" customWidth="1"/>
  </cols>
  <sheetData>
    <row r="2" spans="2:18" ht="15.75" customHeight="1" x14ac:dyDescent="0.25">
      <c r="B2" s="107"/>
      <c r="C2" s="8"/>
      <c r="D2" s="9"/>
      <c r="E2" s="9"/>
      <c r="F2" s="9"/>
      <c r="G2" s="193"/>
      <c r="H2" s="193"/>
      <c r="I2" s="593" t="s">
        <v>0</v>
      </c>
      <c r="J2" s="593"/>
      <c r="K2" s="593"/>
      <c r="L2" s="593"/>
      <c r="M2" s="593"/>
      <c r="N2" s="593"/>
      <c r="O2" s="593"/>
      <c r="P2" s="593"/>
      <c r="Q2" s="593"/>
    </row>
    <row r="3" spans="2:18" ht="15.75" x14ac:dyDescent="0.25">
      <c r="B3" s="107"/>
      <c r="C3" s="8"/>
      <c r="D3" s="9"/>
      <c r="E3" s="9"/>
      <c r="F3" s="9"/>
      <c r="G3" s="190"/>
      <c r="H3" s="190"/>
      <c r="I3" s="590" t="s">
        <v>83</v>
      </c>
      <c r="J3" s="590"/>
      <c r="K3" s="590"/>
      <c r="L3" s="590"/>
      <c r="M3" s="590"/>
      <c r="N3" s="590"/>
      <c r="O3" s="590"/>
      <c r="P3" s="590"/>
      <c r="Q3" s="590"/>
    </row>
    <row r="4" spans="2:18" ht="15.75" x14ac:dyDescent="0.25">
      <c r="B4" s="107"/>
      <c r="C4" s="8"/>
      <c r="D4" s="9"/>
      <c r="E4" s="9"/>
      <c r="F4" s="9"/>
      <c r="G4" s="190"/>
      <c r="H4" s="190"/>
      <c r="I4" s="590" t="s">
        <v>201</v>
      </c>
      <c r="J4" s="590"/>
      <c r="K4" s="590"/>
      <c r="L4" s="590"/>
      <c r="M4" s="590"/>
      <c r="N4" s="590"/>
      <c r="O4" s="590"/>
      <c r="P4" s="590"/>
      <c r="Q4" s="590"/>
    </row>
    <row r="5" spans="2:18" ht="15.75" customHeight="1" x14ac:dyDescent="0.25">
      <c r="B5" s="107"/>
      <c r="C5" s="8"/>
      <c r="D5" s="9"/>
      <c r="E5" s="9"/>
      <c r="F5" s="9"/>
      <c r="G5" s="594" t="s">
        <v>166</v>
      </c>
      <c r="H5" s="594"/>
      <c r="I5" s="594"/>
      <c r="J5" s="594"/>
      <c r="K5" s="594"/>
      <c r="L5" s="594"/>
      <c r="M5" s="594"/>
      <c r="N5" s="594"/>
      <c r="O5" s="594"/>
      <c r="P5" s="594"/>
      <c r="Q5" s="594"/>
    </row>
    <row r="6" spans="2:18" ht="15.75" x14ac:dyDescent="0.25">
      <c r="B6" s="107"/>
      <c r="C6" s="8"/>
      <c r="D6" s="9"/>
      <c r="E6" s="9"/>
      <c r="F6" s="9"/>
      <c r="G6" s="190"/>
      <c r="H6" s="190"/>
      <c r="I6" s="590" t="s">
        <v>148</v>
      </c>
      <c r="J6" s="590"/>
      <c r="K6" s="590"/>
      <c r="L6" s="590"/>
      <c r="M6" s="590"/>
      <c r="N6" s="590"/>
      <c r="O6" s="590"/>
      <c r="P6" s="590"/>
      <c r="Q6" s="590"/>
    </row>
    <row r="7" spans="2:18" ht="15.75" x14ac:dyDescent="0.25">
      <c r="B7" s="107"/>
      <c r="C7" s="8"/>
      <c r="D7" s="9"/>
      <c r="E7" s="9"/>
      <c r="F7" s="9"/>
      <c r="G7" s="193"/>
      <c r="H7" s="193"/>
      <c r="I7" s="590" t="s">
        <v>138</v>
      </c>
      <c r="J7" s="590"/>
      <c r="K7" s="590"/>
      <c r="L7" s="590"/>
      <c r="M7" s="590"/>
      <c r="N7" s="590"/>
      <c r="O7" s="590"/>
      <c r="P7" s="590"/>
      <c r="Q7" s="590"/>
    </row>
    <row r="8" spans="2:18" ht="15.75" x14ac:dyDescent="0.25">
      <c r="B8" s="620" t="s">
        <v>1</v>
      </c>
      <c r="C8" s="620"/>
      <c r="D8" s="620"/>
      <c r="E8" s="620"/>
      <c r="F8" s="620"/>
      <c r="G8" s="620"/>
      <c r="H8" s="595"/>
      <c r="I8" s="620"/>
      <c r="J8" s="620"/>
      <c r="K8" s="620"/>
    </row>
    <row r="9" spans="2:18" ht="18.75" x14ac:dyDescent="0.25">
      <c r="B9" s="588" t="s">
        <v>267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</row>
    <row r="10" spans="2:18" ht="34.5" customHeight="1" x14ac:dyDescent="0.25">
      <c r="B10" s="550" t="s">
        <v>256</v>
      </c>
      <c r="C10" s="550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</row>
    <row r="11" spans="2:18" ht="16.5" thickBot="1" x14ac:dyDescent="0.3">
      <c r="B11" s="100" t="s">
        <v>45</v>
      </c>
      <c r="C11" s="10"/>
      <c r="D11" s="101"/>
      <c r="E11" s="101"/>
      <c r="F11" s="101"/>
      <c r="G11" s="101"/>
      <c r="H11" s="37"/>
      <c r="I11" s="100"/>
      <c r="J11" s="100"/>
      <c r="K11" s="100"/>
      <c r="L11" s="10"/>
      <c r="M11" s="10"/>
      <c r="N11" s="10"/>
      <c r="O11" s="10"/>
      <c r="P11" s="10"/>
      <c r="Q11" s="11"/>
    </row>
    <row r="12" spans="2:18" ht="15" customHeight="1" x14ac:dyDescent="0.25">
      <c r="B12" s="631" t="s">
        <v>2</v>
      </c>
      <c r="C12" s="631" t="s">
        <v>3</v>
      </c>
      <c r="D12" s="631" t="s">
        <v>4</v>
      </c>
      <c r="E12" s="631" t="s">
        <v>110</v>
      </c>
      <c r="F12" s="631" t="s">
        <v>175</v>
      </c>
      <c r="G12" s="633" t="s">
        <v>5</v>
      </c>
      <c r="H12" s="526"/>
      <c r="I12" s="526"/>
      <c r="J12" s="526"/>
      <c r="K12" s="526"/>
      <c r="L12" s="634"/>
      <c r="M12" s="635" t="s">
        <v>6</v>
      </c>
      <c r="N12" s="636"/>
      <c r="O12" s="636"/>
      <c r="P12" s="629" t="s">
        <v>54</v>
      </c>
      <c r="Q12" s="631" t="s">
        <v>173</v>
      </c>
      <c r="R12" s="538" t="s">
        <v>191</v>
      </c>
    </row>
    <row r="13" spans="2:18" x14ac:dyDescent="0.25">
      <c r="B13" s="630"/>
      <c r="C13" s="632"/>
      <c r="D13" s="630"/>
      <c r="E13" s="632"/>
      <c r="F13" s="632"/>
      <c r="G13" s="637" t="s">
        <v>104</v>
      </c>
      <c r="H13" s="612"/>
      <c r="I13" s="612"/>
      <c r="J13" s="612"/>
      <c r="K13" s="612"/>
      <c r="L13" s="638"/>
      <c r="M13" s="612" t="s">
        <v>8</v>
      </c>
      <c r="N13" s="621"/>
      <c r="O13" s="626" t="s">
        <v>57</v>
      </c>
      <c r="P13" s="630"/>
      <c r="Q13" s="632"/>
      <c r="R13" s="539"/>
    </row>
    <row r="14" spans="2:18" x14ac:dyDescent="0.25">
      <c r="B14" s="630"/>
      <c r="C14" s="632"/>
      <c r="D14" s="630"/>
      <c r="E14" s="632"/>
      <c r="F14" s="632"/>
      <c r="G14" s="639"/>
      <c r="H14" s="615"/>
      <c r="I14" s="615"/>
      <c r="J14" s="615"/>
      <c r="K14" s="615"/>
      <c r="L14" s="640"/>
      <c r="M14" s="622"/>
      <c r="N14" s="623"/>
      <c r="O14" s="627"/>
      <c r="P14" s="630"/>
      <c r="Q14" s="632"/>
      <c r="R14" s="539"/>
    </row>
    <row r="15" spans="2:18" x14ac:dyDescent="0.25">
      <c r="B15" s="630"/>
      <c r="C15" s="632"/>
      <c r="D15" s="630"/>
      <c r="E15" s="632"/>
      <c r="F15" s="632"/>
      <c r="G15" s="639"/>
      <c r="H15" s="615"/>
      <c r="I15" s="615"/>
      <c r="J15" s="615"/>
      <c r="K15" s="615"/>
      <c r="L15" s="640"/>
      <c r="M15" s="622"/>
      <c r="N15" s="623"/>
      <c r="O15" s="627"/>
      <c r="P15" s="630"/>
      <c r="Q15" s="632"/>
      <c r="R15" s="539"/>
    </row>
    <row r="16" spans="2:18" x14ac:dyDescent="0.25">
      <c r="B16" s="630"/>
      <c r="C16" s="632"/>
      <c r="D16" s="630"/>
      <c r="E16" s="632"/>
      <c r="F16" s="632"/>
      <c r="G16" s="641"/>
      <c r="H16" s="618"/>
      <c r="I16" s="618"/>
      <c r="J16" s="618"/>
      <c r="K16" s="618"/>
      <c r="L16" s="642"/>
      <c r="M16" s="624"/>
      <c r="N16" s="625"/>
      <c r="O16" s="628"/>
      <c r="P16" s="630"/>
      <c r="Q16" s="632"/>
      <c r="R16" s="539"/>
    </row>
    <row r="17" spans="2:18" ht="15.75" thickBot="1" x14ac:dyDescent="0.3">
      <c r="B17" s="630"/>
      <c r="C17" s="632"/>
      <c r="D17" s="630"/>
      <c r="E17" s="632"/>
      <c r="F17" s="632"/>
      <c r="G17" s="378" t="s">
        <v>11</v>
      </c>
      <c r="H17" s="120" t="s">
        <v>12</v>
      </c>
      <c r="I17" s="120" t="s">
        <v>11</v>
      </c>
      <c r="J17" s="120" t="s">
        <v>13</v>
      </c>
      <c r="K17" s="120" t="s">
        <v>11</v>
      </c>
      <c r="L17" s="379" t="s">
        <v>12</v>
      </c>
      <c r="M17" s="120" t="s">
        <v>11</v>
      </c>
      <c r="N17" s="120" t="s">
        <v>13</v>
      </c>
      <c r="O17" s="256" t="s">
        <v>13</v>
      </c>
      <c r="P17" s="630"/>
      <c r="Q17" s="632"/>
      <c r="R17" s="540"/>
    </row>
    <row r="18" spans="2:18" ht="15.75" thickBot="1" x14ac:dyDescent="0.3">
      <c r="B18" s="382">
        <v>1</v>
      </c>
      <c r="C18" s="382">
        <v>2</v>
      </c>
      <c r="D18" s="382">
        <v>3</v>
      </c>
      <c r="E18" s="382">
        <v>4</v>
      </c>
      <c r="F18" s="382">
        <v>5</v>
      </c>
      <c r="G18" s="66">
        <v>6</v>
      </c>
      <c r="H18" s="67">
        <v>7</v>
      </c>
      <c r="I18" s="67">
        <v>8</v>
      </c>
      <c r="J18" s="67">
        <v>9</v>
      </c>
      <c r="K18" s="67">
        <v>10</v>
      </c>
      <c r="L18" s="68">
        <v>11</v>
      </c>
      <c r="M18" s="383">
        <v>12</v>
      </c>
      <c r="N18" s="67">
        <v>13</v>
      </c>
      <c r="O18" s="170">
        <v>14</v>
      </c>
      <c r="P18" s="382">
        <v>12</v>
      </c>
      <c r="Q18" s="382">
        <v>13</v>
      </c>
      <c r="R18" s="384">
        <v>14</v>
      </c>
    </row>
    <row r="19" spans="2:18" ht="26.25" customHeight="1" x14ac:dyDescent="0.25">
      <c r="B19" s="365">
        <v>1</v>
      </c>
      <c r="C19" s="646" t="s">
        <v>268</v>
      </c>
      <c r="D19" s="364">
        <v>4.5</v>
      </c>
      <c r="E19" s="364">
        <v>3221</v>
      </c>
      <c r="F19" s="367">
        <v>6050</v>
      </c>
      <c r="G19" s="87"/>
      <c r="H19" s="42"/>
      <c r="I19" s="42"/>
      <c r="J19" s="80"/>
      <c r="K19" s="42"/>
      <c r="L19" s="380">
        <v>1058.75</v>
      </c>
      <c r="M19" s="360"/>
      <c r="N19" s="42"/>
      <c r="O19" s="381">
        <v>836.25</v>
      </c>
      <c r="P19" s="364"/>
      <c r="Q19" s="367">
        <v>28283.75</v>
      </c>
      <c r="R19" s="385">
        <f>Q19*2</f>
        <v>56567.5</v>
      </c>
    </row>
    <row r="20" spans="2:18" x14ac:dyDescent="0.25">
      <c r="B20" s="356"/>
      <c r="C20" s="361"/>
      <c r="D20" s="357"/>
      <c r="E20" s="357"/>
      <c r="F20" s="357"/>
      <c r="G20" s="86"/>
      <c r="H20" s="31"/>
      <c r="I20" s="31"/>
      <c r="J20" s="31"/>
      <c r="K20" s="31"/>
      <c r="L20" s="370"/>
      <c r="M20" s="359"/>
      <c r="N20" s="31"/>
      <c r="O20" s="374"/>
      <c r="P20" s="357"/>
      <c r="Q20" s="357"/>
      <c r="R20" s="385">
        <f t="shared" ref="R20:R27" si="0">Q20*2</f>
        <v>0</v>
      </c>
    </row>
    <row r="21" spans="2:18" ht="24" customHeight="1" x14ac:dyDescent="0.25">
      <c r="B21" s="357">
        <v>2</v>
      </c>
      <c r="C21" s="362" t="s">
        <v>33</v>
      </c>
      <c r="D21" s="364">
        <v>4.5</v>
      </c>
      <c r="E21" s="364">
        <v>8322</v>
      </c>
      <c r="F21" s="367">
        <v>5000</v>
      </c>
      <c r="G21" s="87"/>
      <c r="H21" s="42"/>
      <c r="I21" s="42"/>
      <c r="J21" s="42"/>
      <c r="K21" s="42"/>
      <c r="L21" s="371"/>
      <c r="M21" s="360"/>
      <c r="N21" s="80"/>
      <c r="O21" s="375">
        <v>2353.5</v>
      </c>
      <c r="P21" s="366">
        <v>4500</v>
      </c>
      <c r="Q21" s="366">
        <v>27000</v>
      </c>
      <c r="R21" s="385">
        <f t="shared" si="0"/>
        <v>54000</v>
      </c>
    </row>
    <row r="22" spans="2:18" x14ac:dyDescent="0.25">
      <c r="B22" s="356"/>
      <c r="C22" s="356"/>
      <c r="D22" s="357"/>
      <c r="E22" s="357"/>
      <c r="F22" s="357"/>
      <c r="G22" s="86"/>
      <c r="H22" s="31"/>
      <c r="I22" s="31"/>
      <c r="J22" s="31"/>
      <c r="K22" s="31"/>
      <c r="L22" s="370"/>
      <c r="M22" s="359"/>
      <c r="N22" s="31"/>
      <c r="O22" s="374"/>
      <c r="P22" s="357"/>
      <c r="Q22" s="357"/>
      <c r="R22" s="385">
        <f t="shared" si="0"/>
        <v>0</v>
      </c>
    </row>
    <row r="23" spans="2:18" x14ac:dyDescent="0.25">
      <c r="B23" s="356"/>
      <c r="C23" s="363" t="s">
        <v>16</v>
      </c>
      <c r="D23" s="363">
        <f>SUM(D19:D22)</f>
        <v>9</v>
      </c>
      <c r="E23" s="363"/>
      <c r="F23" s="368">
        <f>F19+F21</f>
        <v>11050</v>
      </c>
      <c r="G23" s="372"/>
      <c r="H23" s="15"/>
      <c r="I23" s="15"/>
      <c r="J23" s="50"/>
      <c r="K23" s="15"/>
      <c r="L23" s="53">
        <f>L19</f>
        <v>1058.75</v>
      </c>
      <c r="M23" s="354"/>
      <c r="N23" s="50"/>
      <c r="O23" s="95">
        <f>O19+O21</f>
        <v>3189.75</v>
      </c>
      <c r="P23" s="368">
        <f>P21</f>
        <v>4500</v>
      </c>
      <c r="Q23" s="368">
        <f>SUM(Q19:Q22)</f>
        <v>55283.75</v>
      </c>
      <c r="R23" s="417">
        <f t="shared" si="0"/>
        <v>110567.5</v>
      </c>
    </row>
    <row r="24" spans="2:18" x14ac:dyDescent="0.25">
      <c r="B24" s="356"/>
      <c r="C24" s="356" t="s">
        <v>17</v>
      </c>
      <c r="D24" s="356"/>
      <c r="E24" s="356"/>
      <c r="F24" s="356"/>
      <c r="G24" s="86"/>
      <c r="H24" s="12"/>
      <c r="I24" s="12"/>
      <c r="J24" s="12"/>
      <c r="K24" s="12"/>
      <c r="L24" s="52"/>
      <c r="M24" s="353"/>
      <c r="N24" s="12"/>
      <c r="O24" s="19"/>
      <c r="P24" s="356"/>
      <c r="Q24" s="356"/>
      <c r="R24" s="385">
        <f t="shared" si="0"/>
        <v>0</v>
      </c>
    </row>
    <row r="25" spans="2:18" x14ac:dyDescent="0.25">
      <c r="B25" s="356"/>
      <c r="C25" s="356" t="s">
        <v>18</v>
      </c>
      <c r="D25" s="356">
        <v>4.5</v>
      </c>
      <c r="E25" s="356"/>
      <c r="F25" s="366">
        <f>F19</f>
        <v>6050</v>
      </c>
      <c r="G25" s="86"/>
      <c r="H25" s="31"/>
      <c r="I25" s="31"/>
      <c r="J25" s="77"/>
      <c r="K25" s="31"/>
      <c r="L25" s="369">
        <f>L19</f>
        <v>1058.75</v>
      </c>
      <c r="M25" s="359"/>
      <c r="N25" s="31"/>
      <c r="O25" s="374">
        <f>O19</f>
        <v>836.25</v>
      </c>
      <c r="P25" s="357"/>
      <c r="Q25" s="366">
        <f>Q19</f>
        <v>28283.75</v>
      </c>
      <c r="R25" s="385">
        <f t="shared" si="0"/>
        <v>56567.5</v>
      </c>
    </row>
    <row r="26" spans="2:18" x14ac:dyDescent="0.25">
      <c r="B26" s="356"/>
      <c r="C26" s="356" t="s">
        <v>19</v>
      </c>
      <c r="D26" s="356"/>
      <c r="E26" s="356"/>
      <c r="F26" s="356"/>
      <c r="G26" s="86"/>
      <c r="H26" s="12"/>
      <c r="I26" s="12"/>
      <c r="J26" s="12"/>
      <c r="K26" s="12"/>
      <c r="L26" s="52"/>
      <c r="M26" s="353"/>
      <c r="N26" s="12"/>
      <c r="O26" s="19"/>
      <c r="P26" s="356"/>
      <c r="Q26" s="356"/>
      <c r="R26" s="385">
        <f t="shared" si="0"/>
        <v>0</v>
      </c>
    </row>
    <row r="27" spans="2:18" x14ac:dyDescent="0.25">
      <c r="B27" s="356"/>
      <c r="C27" s="356" t="s">
        <v>20</v>
      </c>
      <c r="D27" s="356">
        <v>4.5</v>
      </c>
      <c r="E27" s="365"/>
      <c r="F27" s="367">
        <f>F21</f>
        <v>5000</v>
      </c>
      <c r="G27" s="87"/>
      <c r="H27" s="42"/>
      <c r="I27" s="42"/>
      <c r="J27" s="42"/>
      <c r="K27" s="42"/>
      <c r="L27" s="371"/>
      <c r="M27" s="360"/>
      <c r="N27" s="80"/>
      <c r="O27" s="376">
        <f>O21</f>
        <v>2353.5</v>
      </c>
      <c r="P27" s="367">
        <f>P23</f>
        <v>4500</v>
      </c>
      <c r="Q27" s="367">
        <f>Q21</f>
        <v>27000</v>
      </c>
      <c r="R27" s="385">
        <f t="shared" si="0"/>
        <v>54000</v>
      </c>
    </row>
    <row r="28" spans="2:18" ht="15.75" thickBot="1" x14ac:dyDescent="0.3">
      <c r="B28" s="358"/>
      <c r="C28" s="358"/>
      <c r="D28" s="358"/>
      <c r="E28" s="358"/>
      <c r="F28" s="358"/>
      <c r="G28" s="55"/>
      <c r="H28" s="352"/>
      <c r="I28" s="352"/>
      <c r="J28" s="352"/>
      <c r="K28" s="352"/>
      <c r="L28" s="373"/>
      <c r="M28" s="355"/>
      <c r="N28" s="352"/>
      <c r="O28" s="377"/>
      <c r="P28" s="358"/>
      <c r="Q28" s="358"/>
      <c r="R28" s="386"/>
    </row>
    <row r="30" spans="2:18" ht="15.75" x14ac:dyDescent="0.25">
      <c r="C30" s="8"/>
      <c r="D30" s="99" t="s">
        <v>21</v>
      </c>
      <c r="E30" s="99"/>
      <c r="F30" s="9"/>
      <c r="G30" s="544" t="s">
        <v>116</v>
      </c>
      <c r="H30" s="544"/>
      <c r="I30" s="544"/>
      <c r="J30" s="544"/>
      <c r="K30" s="544"/>
      <c r="L30" s="544"/>
      <c r="M30" s="544"/>
    </row>
    <row r="31" spans="2:18" x14ac:dyDescent="0.25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2:18" ht="15.75" x14ac:dyDescent="0.25">
      <c r="C32" s="8"/>
      <c r="D32" s="99" t="s">
        <v>44</v>
      </c>
      <c r="E32" s="99"/>
      <c r="F32" s="99"/>
      <c r="G32" s="543" t="s">
        <v>108</v>
      </c>
      <c r="H32" s="543"/>
      <c r="I32" s="543"/>
      <c r="J32" s="543"/>
      <c r="K32" s="543"/>
      <c r="L32" s="543"/>
      <c r="M32" s="543"/>
    </row>
  </sheetData>
  <mergeCells count="24">
    <mergeCell ref="R12:R17"/>
    <mergeCell ref="G30:M30"/>
    <mergeCell ref="G32:M32"/>
    <mergeCell ref="B12:B17"/>
    <mergeCell ref="C12:C17"/>
    <mergeCell ref="D12:D17"/>
    <mergeCell ref="F12:F17"/>
    <mergeCell ref="G12:L12"/>
    <mergeCell ref="M12:O12"/>
    <mergeCell ref="G13:L16"/>
    <mergeCell ref="E12:E17"/>
    <mergeCell ref="Q12:Q17"/>
    <mergeCell ref="B8:K8"/>
    <mergeCell ref="I7:Q7"/>
    <mergeCell ref="M13:N16"/>
    <mergeCell ref="O13:O16"/>
    <mergeCell ref="I2:Q2"/>
    <mergeCell ref="I3:Q3"/>
    <mergeCell ref="I4:Q4"/>
    <mergeCell ref="I6:Q6"/>
    <mergeCell ref="G5:Q5"/>
    <mergeCell ref="P12:P17"/>
    <mergeCell ref="B9:P9"/>
    <mergeCell ref="B10:P10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28" zoomScaleNormal="100" workbookViewId="0">
      <selection activeCell="J4" sqref="J4"/>
    </sheetView>
  </sheetViews>
  <sheetFormatPr defaultRowHeight="15" x14ac:dyDescent="0.25"/>
  <cols>
    <col min="1" max="1" width="9.7109375" customWidth="1"/>
    <col min="2" max="2" width="46.85546875" customWidth="1"/>
    <col min="3" max="3" width="14.5703125" bestFit="1" customWidth="1"/>
    <col min="5" max="5" width="10.140625" customWidth="1"/>
    <col min="7" max="7" width="10.5703125" customWidth="1"/>
    <col min="10" max="10" width="12" customWidth="1"/>
  </cols>
  <sheetData>
    <row r="1" spans="1:11" x14ac:dyDescent="0.25">
      <c r="H1" t="s">
        <v>45</v>
      </c>
      <c r="I1" t="s">
        <v>264</v>
      </c>
    </row>
    <row r="2" spans="1:11" x14ac:dyDescent="0.25">
      <c r="A2" s="6"/>
      <c r="B2" s="1"/>
      <c r="C2" s="1"/>
      <c r="D2" s="1"/>
      <c r="E2" s="7"/>
      <c r="F2" s="7"/>
      <c r="G2" s="7"/>
      <c r="H2" s="7"/>
      <c r="I2" s="7"/>
      <c r="J2" s="7"/>
      <c r="K2" s="6"/>
    </row>
    <row r="3" spans="1:11" ht="15.75" x14ac:dyDescent="0.25">
      <c r="A3" s="6"/>
      <c r="B3" s="41"/>
      <c r="C3" s="1"/>
      <c r="D3" s="1"/>
      <c r="E3" s="397"/>
      <c r="F3" s="398"/>
      <c r="G3" s="580" t="s">
        <v>168</v>
      </c>
      <c r="H3" s="580"/>
      <c r="I3" s="580"/>
      <c r="J3" s="393"/>
      <c r="K3" s="197"/>
    </row>
    <row r="4" spans="1:11" ht="15.75" x14ac:dyDescent="0.25">
      <c r="A4" s="6"/>
      <c r="C4" s="1"/>
      <c r="D4" s="1"/>
      <c r="E4" s="397"/>
      <c r="F4" s="399"/>
      <c r="G4" s="580" t="s">
        <v>169</v>
      </c>
      <c r="H4" s="580"/>
      <c r="I4" s="580"/>
      <c r="J4" s="393"/>
      <c r="K4" s="197"/>
    </row>
    <row r="5" spans="1:11" ht="15.75" x14ac:dyDescent="0.25">
      <c r="A5" s="6"/>
      <c r="C5" s="1"/>
      <c r="D5" s="1"/>
      <c r="E5" s="397"/>
      <c r="F5" s="399"/>
      <c r="G5" s="580" t="s">
        <v>170</v>
      </c>
      <c r="H5" s="580"/>
      <c r="I5" s="580"/>
      <c r="J5" s="393"/>
      <c r="K5" s="197"/>
    </row>
    <row r="6" spans="1:11" ht="15.75" x14ac:dyDescent="0.25">
      <c r="A6" s="6"/>
      <c r="C6" s="1"/>
      <c r="D6" s="1"/>
      <c r="E6" s="580" t="s">
        <v>171</v>
      </c>
      <c r="F6" s="580"/>
      <c r="G6" s="580"/>
      <c r="H6" s="580"/>
      <c r="I6" s="580"/>
      <c r="J6" s="393"/>
      <c r="K6" s="197"/>
    </row>
    <row r="7" spans="1:11" x14ac:dyDescent="0.25">
      <c r="A7" s="6"/>
      <c r="C7" s="7"/>
      <c r="D7" s="7"/>
      <c r="E7" s="6"/>
      <c r="F7" s="7"/>
      <c r="G7" s="560"/>
      <c r="H7" s="560"/>
      <c r="I7" s="560"/>
      <c r="J7" s="560"/>
      <c r="K7" s="196"/>
    </row>
    <row r="8" spans="1:11" ht="20.25" x14ac:dyDescent="0.3">
      <c r="B8" s="244"/>
      <c r="C8" s="3"/>
      <c r="D8" s="3"/>
      <c r="E8" s="6"/>
      <c r="F8" s="1"/>
      <c r="G8" s="198"/>
      <c r="H8" s="199"/>
      <c r="I8" s="198"/>
      <c r="J8" s="199"/>
      <c r="K8" s="191"/>
    </row>
    <row r="9" spans="1:11" ht="20.25" x14ac:dyDescent="0.3">
      <c r="B9" s="244" t="s">
        <v>45</v>
      </c>
      <c r="C9" s="3"/>
      <c r="D9" s="3"/>
      <c r="E9" s="3"/>
      <c r="F9" s="3"/>
      <c r="G9" s="3"/>
      <c r="H9" s="3"/>
      <c r="I9" s="3"/>
      <c r="J9" s="3"/>
    </row>
    <row r="10" spans="1:11" ht="36" customHeight="1" x14ac:dyDescent="0.25">
      <c r="B10" s="645" t="s">
        <v>185</v>
      </c>
      <c r="C10" s="645"/>
      <c r="D10" s="645"/>
      <c r="E10" s="645"/>
      <c r="F10" s="645"/>
      <c r="G10" s="645"/>
      <c r="H10" s="645"/>
      <c r="I10" s="645"/>
      <c r="J10" s="645"/>
      <c r="K10" t="s">
        <v>94</v>
      </c>
    </row>
    <row r="11" spans="1:11" ht="20.25" x14ac:dyDescent="0.3">
      <c r="B11" s="4"/>
      <c r="C11" s="562" t="s">
        <v>251</v>
      </c>
      <c r="D11" s="562"/>
      <c r="E11" s="562"/>
      <c r="F11" s="562"/>
      <c r="G11" s="562"/>
      <c r="H11" s="4"/>
      <c r="I11" s="4"/>
      <c r="J11" s="4"/>
    </row>
    <row r="13" spans="1:11" ht="45" x14ac:dyDescent="0.25">
      <c r="B13" s="166"/>
      <c r="C13" s="400" t="s">
        <v>46</v>
      </c>
      <c r="D13" s="400" t="s">
        <v>47</v>
      </c>
      <c r="E13" s="400" t="s">
        <v>48</v>
      </c>
      <c r="F13" s="644" t="s">
        <v>49</v>
      </c>
      <c r="G13" s="644"/>
      <c r="H13" s="644"/>
      <c r="I13" s="644"/>
      <c r="J13" s="644"/>
    </row>
    <row r="14" spans="1:11" x14ac:dyDescent="0.25">
      <c r="B14" s="401" t="s">
        <v>176</v>
      </c>
      <c r="C14" s="402">
        <f>C20+C30</f>
        <v>1729082.5</v>
      </c>
      <c r="D14" s="400"/>
      <c r="E14" s="400"/>
      <c r="F14" s="400"/>
      <c r="G14" s="400"/>
      <c r="H14" s="400"/>
      <c r="I14" s="400"/>
      <c r="J14" s="400"/>
    </row>
    <row r="15" spans="1:11" ht="30" customHeight="1" x14ac:dyDescent="0.25">
      <c r="B15" s="403" t="s">
        <v>87</v>
      </c>
      <c r="C15" s="158"/>
      <c r="D15" s="158"/>
      <c r="E15" s="158"/>
      <c r="F15" s="400"/>
      <c r="G15" s="400"/>
      <c r="H15" s="400"/>
      <c r="I15" s="400"/>
      <c r="J15" s="392"/>
    </row>
    <row r="16" spans="1:11" ht="25.5" customHeight="1" x14ac:dyDescent="0.25">
      <c r="B16" s="404"/>
      <c r="C16" s="159"/>
      <c r="D16" s="159"/>
      <c r="E16" s="160"/>
      <c r="F16" s="400" t="s">
        <v>17</v>
      </c>
      <c r="G16" s="400" t="s">
        <v>36</v>
      </c>
      <c r="H16" s="400" t="s">
        <v>50</v>
      </c>
      <c r="I16" s="400" t="s">
        <v>51</v>
      </c>
      <c r="J16" s="392" t="s">
        <v>52</v>
      </c>
    </row>
    <row r="17" spans="2:13" ht="25.5" customHeight="1" x14ac:dyDescent="0.25">
      <c r="B17" s="405" t="s">
        <v>88</v>
      </c>
      <c r="C17" s="56">
        <v>91200</v>
      </c>
      <c r="D17" s="26">
        <v>1</v>
      </c>
      <c r="E17" s="161">
        <v>2</v>
      </c>
      <c r="F17" s="26">
        <v>2</v>
      </c>
      <c r="G17" s="26"/>
      <c r="H17" s="26"/>
      <c r="I17" s="26"/>
      <c r="J17" s="28"/>
    </row>
    <row r="18" spans="2:13" ht="24" customHeight="1" x14ac:dyDescent="0.25">
      <c r="B18" s="405" t="s">
        <v>84</v>
      </c>
      <c r="C18" s="56">
        <v>115662.5</v>
      </c>
      <c r="D18" s="26"/>
      <c r="E18" s="161">
        <v>7</v>
      </c>
      <c r="F18" s="26">
        <v>1</v>
      </c>
      <c r="G18" s="26">
        <v>1.5</v>
      </c>
      <c r="H18" s="26"/>
      <c r="I18" s="26">
        <v>4.5</v>
      </c>
      <c r="J18" s="28"/>
    </row>
    <row r="19" spans="2:13" ht="21.75" customHeight="1" x14ac:dyDescent="0.25">
      <c r="B19" s="405" t="s">
        <v>85</v>
      </c>
      <c r="C19" s="56">
        <v>195700</v>
      </c>
      <c r="D19" s="26"/>
      <c r="E19" s="56">
        <v>15.25</v>
      </c>
      <c r="F19" s="26">
        <v>0</v>
      </c>
      <c r="G19" s="26">
        <v>1.5</v>
      </c>
      <c r="H19" s="26"/>
      <c r="I19" s="26">
        <v>13.75</v>
      </c>
      <c r="J19" s="28"/>
    </row>
    <row r="20" spans="2:13" ht="35.25" customHeight="1" x14ac:dyDescent="0.25">
      <c r="B20" s="407" t="s">
        <v>92</v>
      </c>
      <c r="C20" s="57">
        <f>SUM(C17:C19)</f>
        <v>402562.5</v>
      </c>
      <c r="D20" s="26"/>
      <c r="E20" s="57">
        <f>SUM(E17:E19)</f>
        <v>24.25</v>
      </c>
      <c r="F20" s="28">
        <f>SUM(F17:F19)</f>
        <v>3</v>
      </c>
      <c r="G20" s="28">
        <f>SUM(G17:G19)</f>
        <v>3</v>
      </c>
      <c r="H20" s="28"/>
      <c r="I20" s="28">
        <f>SUM(I17:I19)</f>
        <v>18.25</v>
      </c>
      <c r="J20" s="28"/>
    </row>
    <row r="21" spans="2:13" ht="21.75" customHeight="1" x14ac:dyDescent="0.25">
      <c r="B21" s="403" t="s">
        <v>89</v>
      </c>
      <c r="C21" s="26"/>
      <c r="D21" s="26"/>
      <c r="E21" s="56"/>
      <c r="F21" s="26"/>
      <c r="G21" s="26"/>
      <c r="H21" s="26"/>
      <c r="I21" s="26"/>
      <c r="J21" s="28"/>
    </row>
    <row r="22" spans="2:13" x14ac:dyDescent="0.25">
      <c r="B22" s="166" t="s">
        <v>90</v>
      </c>
      <c r="C22" s="26"/>
      <c r="D22" s="26"/>
      <c r="E22" s="26"/>
      <c r="F22" s="26"/>
      <c r="G22" s="26"/>
      <c r="H22" s="26"/>
      <c r="I22" s="26"/>
      <c r="J22" s="26"/>
    </row>
    <row r="23" spans="2:13" ht="30" x14ac:dyDescent="0.25">
      <c r="B23" s="405" t="s">
        <v>178</v>
      </c>
      <c r="C23" s="162">
        <v>743230</v>
      </c>
      <c r="D23" s="26">
        <v>1</v>
      </c>
      <c r="E23" s="27">
        <v>46</v>
      </c>
      <c r="F23" s="161">
        <v>17</v>
      </c>
      <c r="G23" s="161">
        <v>23</v>
      </c>
      <c r="H23" s="161">
        <v>3</v>
      </c>
      <c r="I23" s="161">
        <v>3</v>
      </c>
      <c r="J23" s="26"/>
      <c r="M23" t="s">
        <v>45</v>
      </c>
    </row>
    <row r="24" spans="2:13" ht="30" x14ac:dyDescent="0.25">
      <c r="B24" s="405" t="s">
        <v>181</v>
      </c>
      <c r="C24" s="56">
        <v>168125</v>
      </c>
      <c r="D24" s="26">
        <v>1</v>
      </c>
      <c r="E24" s="27">
        <v>11</v>
      </c>
      <c r="F24" s="163">
        <v>2.5</v>
      </c>
      <c r="G24" s="161">
        <v>5</v>
      </c>
      <c r="H24" s="161">
        <v>1</v>
      </c>
      <c r="I24" s="163">
        <v>2.5</v>
      </c>
      <c r="J24" s="406"/>
    </row>
    <row r="25" spans="2:13" ht="30" x14ac:dyDescent="0.25">
      <c r="B25" s="405" t="s">
        <v>180</v>
      </c>
      <c r="C25" s="56">
        <v>73225</v>
      </c>
      <c r="D25" s="26">
        <v>1</v>
      </c>
      <c r="E25" s="27">
        <v>5</v>
      </c>
      <c r="F25" s="161">
        <v>1</v>
      </c>
      <c r="G25" s="161">
        <v>2</v>
      </c>
      <c r="H25" s="161">
        <v>1</v>
      </c>
      <c r="I25" s="161">
        <v>1</v>
      </c>
      <c r="J25" s="26"/>
    </row>
    <row r="26" spans="2:13" ht="30" x14ac:dyDescent="0.25">
      <c r="B26" s="405" t="s">
        <v>183</v>
      </c>
      <c r="C26" s="56">
        <v>90015</v>
      </c>
      <c r="D26" s="26">
        <v>1</v>
      </c>
      <c r="E26" s="27">
        <v>6</v>
      </c>
      <c r="F26" s="161">
        <v>1</v>
      </c>
      <c r="G26" s="161">
        <v>2</v>
      </c>
      <c r="H26" s="163">
        <v>1.5</v>
      </c>
      <c r="I26" s="163">
        <v>1.5</v>
      </c>
      <c r="J26" s="406"/>
    </row>
    <row r="27" spans="2:13" ht="30" x14ac:dyDescent="0.25">
      <c r="B27" s="405" t="s">
        <v>184</v>
      </c>
      <c r="C27" s="162">
        <v>73225</v>
      </c>
      <c r="D27" s="26">
        <v>1</v>
      </c>
      <c r="E27" s="27">
        <v>5</v>
      </c>
      <c r="F27" s="161">
        <v>1</v>
      </c>
      <c r="G27" s="161">
        <v>2</v>
      </c>
      <c r="H27" s="161">
        <v>1</v>
      </c>
      <c r="I27" s="161">
        <v>1</v>
      </c>
      <c r="J27" s="166"/>
    </row>
    <row r="28" spans="2:13" ht="30" x14ac:dyDescent="0.25">
      <c r="B28" s="405" t="s">
        <v>182</v>
      </c>
      <c r="C28" s="56">
        <v>80500</v>
      </c>
      <c r="D28" s="26">
        <v>1</v>
      </c>
      <c r="E28" s="164">
        <v>5.5</v>
      </c>
      <c r="F28" s="161">
        <v>1</v>
      </c>
      <c r="G28" s="161">
        <v>2</v>
      </c>
      <c r="H28" s="161">
        <v>1</v>
      </c>
      <c r="I28" s="163">
        <v>1.5</v>
      </c>
      <c r="J28" s="26"/>
    </row>
    <row r="29" spans="2:13" ht="30" x14ac:dyDescent="0.25">
      <c r="B29" s="405" t="s">
        <v>179</v>
      </c>
      <c r="C29" s="162">
        <v>98200</v>
      </c>
      <c r="D29" s="26">
        <v>1</v>
      </c>
      <c r="E29" s="27">
        <v>6.5</v>
      </c>
      <c r="F29" s="163">
        <v>1.5</v>
      </c>
      <c r="G29" s="161">
        <v>2</v>
      </c>
      <c r="H29" s="163">
        <v>1.5</v>
      </c>
      <c r="I29" s="163">
        <v>1.5</v>
      </c>
      <c r="J29" s="26"/>
    </row>
    <row r="30" spans="2:13" ht="26.25" customHeight="1" x14ac:dyDescent="0.25">
      <c r="B30" s="408" t="s">
        <v>91</v>
      </c>
      <c r="C30" s="57">
        <f>SUM(C22:C29)</f>
        <v>1326520</v>
      </c>
      <c r="D30" s="26">
        <v>8</v>
      </c>
      <c r="E30" s="165">
        <f>SUM(E22:E29)</f>
        <v>85</v>
      </c>
      <c r="F30" s="165">
        <f>SUM(F22:F29)</f>
        <v>25</v>
      </c>
      <c r="G30" s="165">
        <f>SUM(G22:G29)</f>
        <v>38</v>
      </c>
      <c r="H30" s="165">
        <f>SUM(H22:H29)</f>
        <v>10</v>
      </c>
      <c r="I30" s="165">
        <f>SUM(I22:I29)</f>
        <v>12</v>
      </c>
      <c r="J30" s="26"/>
    </row>
    <row r="31" spans="2:13" x14ac:dyDescent="0.25">
      <c r="B31" s="403" t="s">
        <v>177</v>
      </c>
      <c r="C31" s="57">
        <f>C32+C33</f>
        <v>401355.06</v>
      </c>
      <c r="D31" s="26"/>
      <c r="E31" s="165">
        <f>E32+E33</f>
        <v>30.75</v>
      </c>
      <c r="F31" s="165"/>
      <c r="G31" s="57">
        <f>G32+G33</f>
        <v>25</v>
      </c>
      <c r="H31" s="57">
        <f>H33</f>
        <v>1.25</v>
      </c>
      <c r="I31" s="165">
        <f>I32</f>
        <v>4.5</v>
      </c>
      <c r="J31" s="26"/>
    </row>
    <row r="32" spans="2:13" ht="18.75" customHeight="1" x14ac:dyDescent="0.25">
      <c r="B32" s="405" t="s">
        <v>186</v>
      </c>
      <c r="C32" s="56">
        <v>110567.5</v>
      </c>
      <c r="D32" s="26"/>
      <c r="E32" s="161">
        <v>9</v>
      </c>
      <c r="F32" s="26"/>
      <c r="G32" s="26">
        <v>4.5</v>
      </c>
      <c r="H32" s="26"/>
      <c r="I32" s="26">
        <v>4.5</v>
      </c>
      <c r="J32" s="26"/>
    </row>
    <row r="33" spans="2:11" ht="18.75" customHeight="1" x14ac:dyDescent="0.25">
      <c r="B33" s="409" t="s">
        <v>187</v>
      </c>
      <c r="C33" s="162">
        <v>290787.56</v>
      </c>
      <c r="D33" s="26">
        <v>31</v>
      </c>
      <c r="E33" s="26">
        <v>21.75</v>
      </c>
      <c r="F33" s="163"/>
      <c r="G33" s="56">
        <v>20.5</v>
      </c>
      <c r="H33" s="56">
        <v>1.25</v>
      </c>
      <c r="I33" s="163"/>
      <c r="J33" s="26"/>
    </row>
    <row r="34" spans="2:11" x14ac:dyDescent="0.25">
      <c r="B34" s="401"/>
      <c r="C34" s="28"/>
      <c r="D34" s="26"/>
      <c r="E34" s="28"/>
      <c r="F34" s="165"/>
      <c r="G34" s="57"/>
      <c r="H34" s="165"/>
      <c r="I34" s="163"/>
      <c r="J34" s="166"/>
    </row>
    <row r="35" spans="2:11" x14ac:dyDescent="0.25">
      <c r="B35" s="166"/>
      <c r="C35" s="28"/>
      <c r="D35" s="26"/>
      <c r="E35" s="28"/>
      <c r="F35" s="163"/>
      <c r="G35" s="163"/>
      <c r="H35" s="163"/>
      <c r="I35" s="163"/>
      <c r="J35" s="26"/>
    </row>
    <row r="36" spans="2:11" x14ac:dyDescent="0.25">
      <c r="B36" s="401"/>
      <c r="C36" s="28"/>
      <c r="D36" s="26"/>
      <c r="E36" s="57"/>
      <c r="F36" s="166"/>
      <c r="G36" s="166"/>
      <c r="H36" s="166"/>
      <c r="I36" s="166"/>
      <c r="J36" s="26"/>
    </row>
    <row r="37" spans="2:11" x14ac:dyDescent="0.25">
      <c r="B37" s="401" t="s">
        <v>53</v>
      </c>
      <c r="C37" s="57">
        <f>C14+C31</f>
        <v>2130437.56</v>
      </c>
      <c r="D37" s="26"/>
      <c r="E37" s="57">
        <f>E33+E30+E20+E32</f>
        <v>140</v>
      </c>
      <c r="F37" s="165">
        <f>F30+F20</f>
        <v>28</v>
      </c>
      <c r="G37" s="57">
        <f>G33+G30+G20+G32</f>
        <v>66</v>
      </c>
      <c r="H37" s="57">
        <f>H30+H33</f>
        <v>11.25</v>
      </c>
      <c r="I37" s="57">
        <f>I20+I30+I32</f>
        <v>34.75</v>
      </c>
      <c r="J37" s="26"/>
    </row>
    <row r="38" spans="2:11" ht="15.75" x14ac:dyDescent="0.25">
      <c r="B38" s="157"/>
      <c r="C38" s="157"/>
      <c r="D38" s="157"/>
      <c r="E38" s="167"/>
      <c r="F38" s="168"/>
      <c r="G38" s="167"/>
      <c r="H38" s="157"/>
      <c r="I38" s="157"/>
      <c r="J38" s="157"/>
    </row>
    <row r="39" spans="2:11" ht="15.75" x14ac:dyDescent="0.25">
      <c r="B39" s="157"/>
      <c r="C39" s="157"/>
      <c r="D39" s="157"/>
      <c r="E39" s="157"/>
      <c r="F39" s="157"/>
      <c r="G39" s="157"/>
      <c r="H39" s="157"/>
      <c r="I39" s="157"/>
      <c r="J39" s="157"/>
    </row>
    <row r="40" spans="2:11" ht="15.75" x14ac:dyDescent="0.25">
      <c r="B40" s="157"/>
      <c r="C40" s="157"/>
      <c r="D40" s="157"/>
      <c r="E40" s="157"/>
      <c r="F40" s="157"/>
      <c r="G40" s="157"/>
      <c r="H40" s="157"/>
      <c r="I40" s="157"/>
      <c r="J40" s="157"/>
    </row>
    <row r="41" spans="2:11" ht="15.75" x14ac:dyDescent="0.25">
      <c r="B41" s="496" t="s">
        <v>147</v>
      </c>
      <c r="C41" s="496"/>
      <c r="D41" s="643" t="s">
        <v>167</v>
      </c>
      <c r="E41" s="643"/>
      <c r="F41" s="643"/>
      <c r="G41" s="643"/>
      <c r="H41" s="643"/>
      <c r="I41" s="643"/>
      <c r="J41" s="643"/>
      <c r="K41" s="119"/>
    </row>
    <row r="42" spans="2:11" ht="20.25" x14ac:dyDescent="0.3">
      <c r="B42" s="2"/>
      <c r="C42" s="5"/>
      <c r="D42" s="5"/>
      <c r="E42" s="2"/>
      <c r="F42" s="2"/>
      <c r="G42" s="2"/>
      <c r="H42" s="2"/>
      <c r="I42" s="2"/>
      <c r="J42" s="2"/>
    </row>
  </sheetData>
  <mergeCells count="10">
    <mergeCell ref="B41:C41"/>
    <mergeCell ref="C11:G11"/>
    <mergeCell ref="F13:J13"/>
    <mergeCell ref="B10:J10"/>
    <mergeCell ref="G7:J7"/>
    <mergeCell ref="G3:I3"/>
    <mergeCell ref="G4:I4"/>
    <mergeCell ref="G5:I5"/>
    <mergeCell ref="E6:I6"/>
    <mergeCell ref="D41:J4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7"/>
  <sheetViews>
    <sheetView topLeftCell="A13" workbookViewId="0">
      <selection activeCell="D12" sqref="D12:D17"/>
    </sheetView>
  </sheetViews>
  <sheetFormatPr defaultRowHeight="15" x14ac:dyDescent="0.25"/>
  <cols>
    <col min="1" max="1" width="7.5703125" customWidth="1"/>
    <col min="2" max="2" width="8.5703125" customWidth="1"/>
    <col min="3" max="3" width="27.140625" customWidth="1"/>
    <col min="4" max="4" width="12.85546875" customWidth="1"/>
    <col min="5" max="5" width="21" customWidth="1"/>
    <col min="6" max="6" width="16.85546875" customWidth="1"/>
    <col min="7" max="7" width="8.140625" customWidth="1"/>
    <col min="8" max="8" width="13" customWidth="1"/>
    <col min="9" max="9" width="12.5703125" customWidth="1"/>
    <col min="10" max="10" width="10.5703125" bestFit="1" customWidth="1"/>
  </cols>
  <sheetData>
    <row r="2" spans="2:10" x14ac:dyDescent="0.25">
      <c r="F2" s="191"/>
      <c r="G2" s="192"/>
      <c r="H2" s="517" t="s">
        <v>99</v>
      </c>
      <c r="I2" s="517"/>
    </row>
    <row r="3" spans="2:10" x14ac:dyDescent="0.25">
      <c r="F3" s="517" t="s">
        <v>145</v>
      </c>
      <c r="G3" s="517"/>
      <c r="H3" s="517"/>
      <c r="I3" s="517"/>
    </row>
    <row r="4" spans="2:10" x14ac:dyDescent="0.25">
      <c r="F4" s="517" t="s">
        <v>192</v>
      </c>
      <c r="G4" s="517"/>
      <c r="H4" s="517"/>
      <c r="I4" s="517"/>
    </row>
    <row r="5" spans="2:10" x14ac:dyDescent="0.25">
      <c r="F5" s="517" t="s">
        <v>147</v>
      </c>
      <c r="G5" s="517"/>
      <c r="H5" s="517"/>
      <c r="I5" s="517"/>
    </row>
    <row r="6" spans="2:10" x14ac:dyDescent="0.25">
      <c r="F6" s="517" t="s">
        <v>148</v>
      </c>
      <c r="G6" s="517"/>
      <c r="H6" s="517"/>
      <c r="I6" s="517"/>
    </row>
    <row r="7" spans="2:10" x14ac:dyDescent="0.25">
      <c r="F7" s="516" t="s">
        <v>133</v>
      </c>
      <c r="G7" s="516"/>
      <c r="H7" s="516"/>
      <c r="I7" s="516"/>
    </row>
    <row r="8" spans="2:10" x14ac:dyDescent="0.25">
      <c r="B8" s="467" t="s">
        <v>1</v>
      </c>
      <c r="C8" s="467"/>
      <c r="D8" s="467"/>
      <c r="E8" s="467"/>
      <c r="F8" s="467"/>
      <c r="G8" s="467"/>
      <c r="H8" s="467"/>
      <c r="I8" s="467"/>
    </row>
    <row r="9" spans="2:10" ht="33.75" customHeight="1" x14ac:dyDescent="0.3">
      <c r="B9" s="495" t="s">
        <v>253</v>
      </c>
      <c r="C9" s="495"/>
      <c r="D9" s="495"/>
      <c r="E9" s="495"/>
      <c r="F9" s="495"/>
      <c r="G9" s="495"/>
      <c r="H9" s="495"/>
      <c r="I9" s="495"/>
    </row>
    <row r="10" spans="2:10" ht="15.75" x14ac:dyDescent="0.25">
      <c r="B10" s="496"/>
      <c r="C10" s="496"/>
      <c r="D10" s="496"/>
      <c r="E10" s="496"/>
      <c r="F10" s="496"/>
      <c r="G10" s="496"/>
      <c r="H10" s="496"/>
      <c r="I10" s="496"/>
    </row>
    <row r="11" spans="2:10" ht="16.5" thickBot="1" x14ac:dyDescent="0.3">
      <c r="B11" s="102"/>
      <c r="C11" s="497" t="s">
        <v>84</v>
      </c>
      <c r="D11" s="497"/>
      <c r="E11" s="497"/>
      <c r="F11" s="497"/>
      <c r="G11" s="497"/>
      <c r="H11" s="497"/>
      <c r="I11" s="497"/>
    </row>
    <row r="12" spans="2:10" ht="15.75" customHeight="1" x14ac:dyDescent="0.25">
      <c r="B12" s="498" t="s">
        <v>2</v>
      </c>
      <c r="C12" s="500" t="s">
        <v>3</v>
      </c>
      <c r="D12" s="500" t="s">
        <v>4</v>
      </c>
      <c r="E12" s="502" t="s">
        <v>175</v>
      </c>
      <c r="F12" s="500" t="s">
        <v>110</v>
      </c>
      <c r="G12" s="505" t="s">
        <v>6</v>
      </c>
      <c r="H12" s="506"/>
      <c r="I12" s="500" t="s">
        <v>173</v>
      </c>
      <c r="J12" s="513" t="s">
        <v>191</v>
      </c>
    </row>
    <row r="13" spans="2:10" ht="15.75" customHeight="1" x14ac:dyDescent="0.25">
      <c r="B13" s="499"/>
      <c r="C13" s="501"/>
      <c r="D13" s="501"/>
      <c r="E13" s="503"/>
      <c r="F13" s="501"/>
      <c r="G13" s="507" t="s">
        <v>95</v>
      </c>
      <c r="H13" s="508"/>
      <c r="I13" s="501"/>
      <c r="J13" s="514"/>
    </row>
    <row r="14" spans="2:10" x14ac:dyDescent="0.25">
      <c r="B14" s="499"/>
      <c r="C14" s="501"/>
      <c r="D14" s="501"/>
      <c r="E14" s="503"/>
      <c r="F14" s="501"/>
      <c r="G14" s="509"/>
      <c r="H14" s="510"/>
      <c r="I14" s="501"/>
      <c r="J14" s="514"/>
    </row>
    <row r="15" spans="2:10" x14ac:dyDescent="0.25">
      <c r="B15" s="499"/>
      <c r="C15" s="501"/>
      <c r="D15" s="501"/>
      <c r="E15" s="503"/>
      <c r="F15" s="501"/>
      <c r="G15" s="509"/>
      <c r="H15" s="510"/>
      <c r="I15" s="501"/>
      <c r="J15" s="514"/>
    </row>
    <row r="16" spans="2:10" ht="3" customHeight="1" x14ac:dyDescent="0.25">
      <c r="B16" s="499"/>
      <c r="C16" s="501"/>
      <c r="D16" s="501"/>
      <c r="E16" s="503"/>
      <c r="F16" s="501"/>
      <c r="G16" s="511"/>
      <c r="H16" s="512"/>
      <c r="I16" s="501"/>
      <c r="J16" s="514"/>
    </row>
    <row r="17" spans="2:12" ht="16.5" customHeight="1" thickBot="1" x14ac:dyDescent="0.3">
      <c r="B17" s="499"/>
      <c r="C17" s="501"/>
      <c r="D17" s="501"/>
      <c r="E17" s="503"/>
      <c r="F17" s="504"/>
      <c r="G17" s="283" t="s">
        <v>11</v>
      </c>
      <c r="H17" s="284" t="s">
        <v>13</v>
      </c>
      <c r="I17" s="504"/>
      <c r="J17" s="515"/>
    </row>
    <row r="18" spans="2:12" ht="15.75" thickBot="1" x14ac:dyDescent="0.3">
      <c r="B18" s="71">
        <v>1</v>
      </c>
      <c r="C18" s="72">
        <v>2</v>
      </c>
      <c r="D18" s="72">
        <v>3</v>
      </c>
      <c r="E18" s="72">
        <v>4</v>
      </c>
      <c r="F18" s="72">
        <v>5</v>
      </c>
      <c r="G18" s="72">
        <v>6</v>
      </c>
      <c r="H18" s="72">
        <v>7</v>
      </c>
      <c r="I18" s="72">
        <v>8</v>
      </c>
      <c r="J18" s="285">
        <v>9</v>
      </c>
    </row>
    <row r="19" spans="2:12" ht="23.25" customHeight="1" x14ac:dyDescent="0.25">
      <c r="B19" s="144">
        <v>1</v>
      </c>
      <c r="C19" s="123" t="s">
        <v>14</v>
      </c>
      <c r="D19" s="123">
        <v>1</v>
      </c>
      <c r="E19" s="124">
        <v>12050</v>
      </c>
      <c r="F19" s="123">
        <v>1231</v>
      </c>
      <c r="G19" s="125"/>
      <c r="H19" s="123"/>
      <c r="I19" s="124">
        <f>E19+H19</f>
        <v>12050</v>
      </c>
      <c r="J19" s="282">
        <f>I19*2</f>
        <v>24100</v>
      </c>
    </row>
    <row r="20" spans="2:12" ht="37.5" customHeight="1" x14ac:dyDescent="0.25">
      <c r="B20" s="147">
        <v>2</v>
      </c>
      <c r="C20" s="136" t="s">
        <v>149</v>
      </c>
      <c r="D20" s="126">
        <v>1</v>
      </c>
      <c r="E20" s="127">
        <v>9850</v>
      </c>
      <c r="F20" s="128" t="s">
        <v>97</v>
      </c>
      <c r="G20" s="126"/>
      <c r="H20" s="129">
        <v>1477.5</v>
      </c>
      <c r="I20" s="129">
        <f>E20+H20</f>
        <v>11327.5</v>
      </c>
      <c r="J20" s="282">
        <f t="shared" ref="J20:J32" si="0">I20*2</f>
        <v>22655</v>
      </c>
    </row>
    <row r="21" spans="2:12" ht="19.5" customHeight="1" x14ac:dyDescent="0.25">
      <c r="B21" s="150">
        <v>3</v>
      </c>
      <c r="C21" s="130" t="s">
        <v>21</v>
      </c>
      <c r="D21" s="131">
        <v>1</v>
      </c>
      <c r="E21" s="129">
        <v>7050</v>
      </c>
      <c r="F21" s="126" t="s">
        <v>68</v>
      </c>
      <c r="G21" s="132"/>
      <c r="H21" s="126"/>
      <c r="I21" s="129">
        <f>H21+E21</f>
        <v>7050</v>
      </c>
      <c r="J21" s="282">
        <f t="shared" si="0"/>
        <v>14100</v>
      </c>
      <c r="L21" s="6"/>
    </row>
    <row r="22" spans="2:12" ht="66.75" customHeight="1" x14ac:dyDescent="0.25">
      <c r="B22" s="286">
        <v>4</v>
      </c>
      <c r="C22" s="133" t="s">
        <v>15</v>
      </c>
      <c r="D22" s="134">
        <v>0.5</v>
      </c>
      <c r="E22" s="135">
        <v>6550</v>
      </c>
      <c r="F22" s="134">
        <v>2143.1999999999998</v>
      </c>
      <c r="G22" s="134"/>
      <c r="H22" s="134"/>
      <c r="I22" s="129">
        <v>3275</v>
      </c>
      <c r="J22" s="282">
        <f t="shared" si="0"/>
        <v>6550</v>
      </c>
    </row>
    <row r="23" spans="2:12" x14ac:dyDescent="0.25">
      <c r="B23" s="147">
        <v>5</v>
      </c>
      <c r="C23" s="126" t="s">
        <v>150</v>
      </c>
      <c r="D23" s="126">
        <v>1</v>
      </c>
      <c r="E23" s="129">
        <v>6550</v>
      </c>
      <c r="F23" s="126">
        <v>1239</v>
      </c>
      <c r="G23" s="126"/>
      <c r="H23" s="126"/>
      <c r="I23" s="129">
        <f>E23</f>
        <v>6550</v>
      </c>
      <c r="J23" s="282">
        <f t="shared" si="0"/>
        <v>13100</v>
      </c>
    </row>
    <row r="24" spans="2:12" ht="18.75" customHeight="1" x14ac:dyDescent="0.25">
      <c r="B24" s="147">
        <v>6</v>
      </c>
      <c r="C24" s="136" t="s">
        <v>118</v>
      </c>
      <c r="D24" s="131">
        <v>0.5</v>
      </c>
      <c r="E24" s="129">
        <v>7050</v>
      </c>
      <c r="F24" s="126" t="s">
        <v>156</v>
      </c>
      <c r="G24" s="126"/>
      <c r="H24" s="126"/>
      <c r="I24" s="129">
        <v>3525</v>
      </c>
      <c r="J24" s="282">
        <f t="shared" si="0"/>
        <v>7050</v>
      </c>
    </row>
    <row r="25" spans="2:12" x14ac:dyDescent="0.25">
      <c r="B25" s="147">
        <v>7</v>
      </c>
      <c r="C25" s="137" t="s">
        <v>22</v>
      </c>
      <c r="D25" s="131">
        <v>0.5</v>
      </c>
      <c r="E25" s="138">
        <v>7050</v>
      </c>
      <c r="F25" s="131">
        <v>2429</v>
      </c>
      <c r="G25" s="126"/>
      <c r="H25" s="126"/>
      <c r="I25" s="129">
        <v>3525</v>
      </c>
      <c r="J25" s="282">
        <f t="shared" si="0"/>
        <v>7050</v>
      </c>
    </row>
    <row r="26" spans="2:12" x14ac:dyDescent="0.25">
      <c r="B26" s="147">
        <v>8</v>
      </c>
      <c r="C26" s="126" t="s">
        <v>71</v>
      </c>
      <c r="D26" s="134">
        <v>1</v>
      </c>
      <c r="E26" s="135">
        <v>7050</v>
      </c>
      <c r="F26" s="126" t="s">
        <v>79</v>
      </c>
      <c r="G26" s="126"/>
      <c r="H26" s="129"/>
      <c r="I26" s="129">
        <v>7050</v>
      </c>
      <c r="J26" s="282">
        <f t="shared" si="0"/>
        <v>14100</v>
      </c>
    </row>
    <row r="27" spans="2:12" x14ac:dyDescent="0.25">
      <c r="B27" s="147">
        <v>9</v>
      </c>
      <c r="C27" s="133" t="s">
        <v>29</v>
      </c>
      <c r="D27" s="131">
        <v>0.5</v>
      </c>
      <c r="E27" s="129">
        <v>6050</v>
      </c>
      <c r="F27" s="126">
        <v>3228</v>
      </c>
      <c r="G27" s="126"/>
      <c r="H27" s="129">
        <v>453.75</v>
      </c>
      <c r="I27" s="129">
        <v>3478.75</v>
      </c>
      <c r="J27" s="282">
        <f t="shared" si="0"/>
        <v>6957.5</v>
      </c>
    </row>
    <row r="28" spans="2:12" x14ac:dyDescent="0.25">
      <c r="B28" s="147"/>
      <c r="C28" s="139" t="s">
        <v>16</v>
      </c>
      <c r="D28" s="139">
        <f>SUM(D19:D27)</f>
        <v>7</v>
      </c>
      <c r="E28" s="140">
        <f>SUM(E19:E27)</f>
        <v>69250</v>
      </c>
      <c r="F28" s="139"/>
      <c r="G28" s="139"/>
      <c r="H28" s="140">
        <f>SUM(H19:H27)</f>
        <v>1931.25</v>
      </c>
      <c r="I28" s="140">
        <f>SUM(I19:I27)</f>
        <v>57831.25</v>
      </c>
      <c r="J28" s="412">
        <f t="shared" si="0"/>
        <v>115662.5</v>
      </c>
    </row>
    <row r="29" spans="2:12" x14ac:dyDescent="0.25">
      <c r="B29" s="147"/>
      <c r="C29" s="126" t="s">
        <v>17</v>
      </c>
      <c r="D29" s="126">
        <v>1</v>
      </c>
      <c r="E29" s="129">
        <f>E26</f>
        <v>7050</v>
      </c>
      <c r="F29" s="126"/>
      <c r="G29" s="126"/>
      <c r="H29" s="129">
        <f>H26</f>
        <v>0</v>
      </c>
      <c r="I29" s="129">
        <f>I26</f>
        <v>7050</v>
      </c>
      <c r="J29" s="282">
        <f t="shared" si="0"/>
        <v>14100</v>
      </c>
    </row>
    <row r="30" spans="2:12" x14ac:dyDescent="0.25">
      <c r="B30" s="147"/>
      <c r="C30" s="126" t="s">
        <v>18</v>
      </c>
      <c r="D30" s="126">
        <v>1.5</v>
      </c>
      <c r="E30" s="129">
        <f>E27+E20</f>
        <v>15900</v>
      </c>
      <c r="F30" s="126"/>
      <c r="G30" s="134"/>
      <c r="H30" s="135">
        <f>H20+H27</f>
        <v>1931.25</v>
      </c>
      <c r="I30" s="135">
        <f>I20+I27</f>
        <v>14806.25</v>
      </c>
      <c r="J30" s="282">
        <f t="shared" si="0"/>
        <v>29612.5</v>
      </c>
    </row>
    <row r="31" spans="2:12" x14ac:dyDescent="0.25">
      <c r="B31" s="150"/>
      <c r="C31" s="126" t="s">
        <v>19</v>
      </c>
      <c r="D31" s="126"/>
      <c r="E31" s="129"/>
      <c r="F31" s="126"/>
      <c r="G31" s="126"/>
      <c r="H31" s="126"/>
      <c r="I31" s="129"/>
      <c r="J31" s="282">
        <f t="shared" si="0"/>
        <v>0</v>
      </c>
    </row>
    <row r="32" spans="2:12" ht="15.75" thickBot="1" x14ac:dyDescent="0.3">
      <c r="B32" s="287"/>
      <c r="C32" s="141" t="s">
        <v>20</v>
      </c>
      <c r="D32" s="141">
        <f>D19+D21+D22+D23+D24+D25</f>
        <v>4.5</v>
      </c>
      <c r="E32" s="142">
        <f>E19+E21+E22+E23+E24+E25</f>
        <v>46300</v>
      </c>
      <c r="F32" s="143"/>
      <c r="G32" s="141"/>
      <c r="H32" s="141">
        <f>H21+H19</f>
        <v>0</v>
      </c>
      <c r="I32" s="142">
        <f>I19+I21+I22+I23+I24+I25</f>
        <v>35975</v>
      </c>
      <c r="J32" s="282">
        <f t="shared" si="0"/>
        <v>71950</v>
      </c>
    </row>
    <row r="33" spans="2:10" x14ac:dyDescent="0.25">
      <c r="B33" s="58"/>
      <c r="C33" s="59"/>
      <c r="D33" s="59"/>
      <c r="E33" s="60"/>
      <c r="F33" s="61"/>
      <c r="G33" s="59"/>
      <c r="H33" s="59"/>
      <c r="I33" s="60"/>
      <c r="J33" s="40"/>
    </row>
    <row r="34" spans="2:10" x14ac:dyDescent="0.25">
      <c r="B34" s="43"/>
      <c r="C34" s="43"/>
      <c r="D34" s="44"/>
      <c r="E34" s="45"/>
      <c r="F34" s="45"/>
      <c r="G34" s="45"/>
      <c r="H34" s="45"/>
      <c r="I34" s="43"/>
    </row>
    <row r="35" spans="2:10" ht="15.75" x14ac:dyDescent="0.25">
      <c r="C35" s="8"/>
      <c r="D35" s="99" t="s">
        <v>21</v>
      </c>
      <c r="E35" s="99"/>
      <c r="F35" s="9"/>
      <c r="G35" s="494" t="s">
        <v>98</v>
      </c>
      <c r="H35" s="494"/>
      <c r="I35" s="494"/>
      <c r="J35" s="494"/>
    </row>
    <row r="36" spans="2:10" x14ac:dyDescent="0.25">
      <c r="C36" s="8"/>
      <c r="D36" s="9"/>
      <c r="E36" s="9"/>
      <c r="F36" s="9"/>
      <c r="G36" s="9"/>
    </row>
    <row r="37" spans="2:10" ht="15.75" x14ac:dyDescent="0.25">
      <c r="C37" s="8"/>
      <c r="D37" s="99" t="s">
        <v>44</v>
      </c>
      <c r="E37" s="99"/>
      <c r="F37" s="99"/>
      <c r="G37" s="494" t="s">
        <v>98</v>
      </c>
      <c r="H37" s="494"/>
      <c r="I37" s="494"/>
      <c r="J37" s="494"/>
    </row>
  </sheetData>
  <mergeCells count="21">
    <mergeCell ref="F7:I7"/>
    <mergeCell ref="H2:I2"/>
    <mergeCell ref="F3:I3"/>
    <mergeCell ref="F4:I4"/>
    <mergeCell ref="F5:I5"/>
    <mergeCell ref="F6:I6"/>
    <mergeCell ref="G35:J35"/>
    <mergeCell ref="G37:J37"/>
    <mergeCell ref="B8:I8"/>
    <mergeCell ref="B9:I9"/>
    <mergeCell ref="B10:I10"/>
    <mergeCell ref="C11:I11"/>
    <mergeCell ref="B12:B17"/>
    <mergeCell ref="C12:C17"/>
    <mergeCell ref="D12:D17"/>
    <mergeCell ref="E12:E17"/>
    <mergeCell ref="F12:F17"/>
    <mergeCell ref="G12:H12"/>
    <mergeCell ref="I12:I17"/>
    <mergeCell ref="G13:H16"/>
    <mergeCell ref="J12:J1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opLeftCell="A21" workbookViewId="0">
      <selection activeCell="B35" sqref="B35"/>
    </sheetView>
  </sheetViews>
  <sheetFormatPr defaultRowHeight="15" x14ac:dyDescent="0.25"/>
  <cols>
    <col min="2" max="2" width="5.28515625" customWidth="1"/>
    <col min="3" max="3" width="29.28515625" customWidth="1"/>
    <col min="4" max="4" width="9.140625" customWidth="1"/>
    <col min="5" max="5" width="22.140625" customWidth="1"/>
    <col min="6" max="6" width="24.140625" customWidth="1"/>
    <col min="7" max="7" width="9.28515625" customWidth="1"/>
    <col min="8" max="8" width="11" customWidth="1"/>
    <col min="9" max="9" width="11.5703125" hidden="1" customWidth="1"/>
    <col min="10" max="10" width="11.5703125" customWidth="1"/>
    <col min="11" max="11" width="14.28515625" customWidth="1"/>
    <col min="12" max="12" width="10.5703125" bestFit="1" customWidth="1"/>
  </cols>
  <sheetData>
    <row r="1" spans="2:12" x14ac:dyDescent="0.25">
      <c r="G1" s="541"/>
      <c r="H1" s="541"/>
      <c r="I1" s="541"/>
      <c r="J1" s="201"/>
    </row>
    <row r="2" spans="2:12" x14ac:dyDescent="0.25">
      <c r="F2" s="191"/>
      <c r="G2" s="517" t="s">
        <v>99</v>
      </c>
      <c r="H2" s="517"/>
      <c r="I2" s="517"/>
      <c r="J2" s="517"/>
      <c r="K2" s="517"/>
    </row>
    <row r="3" spans="2:12" x14ac:dyDescent="0.25">
      <c r="F3" s="191"/>
      <c r="G3" s="517" t="s">
        <v>146</v>
      </c>
      <c r="H3" s="517"/>
      <c r="I3" s="517"/>
      <c r="J3" s="517"/>
      <c r="K3" s="517"/>
    </row>
    <row r="4" spans="2:12" ht="15" customHeight="1" x14ac:dyDescent="0.25">
      <c r="F4" s="191"/>
      <c r="G4" s="542" t="s">
        <v>193</v>
      </c>
      <c r="H4" s="542"/>
      <c r="I4" s="542"/>
      <c r="J4" s="542"/>
      <c r="K4" s="542"/>
    </row>
    <row r="5" spans="2:12" x14ac:dyDescent="0.25">
      <c r="F5" s="517" t="s">
        <v>147</v>
      </c>
      <c r="G5" s="517"/>
      <c r="H5" s="517"/>
      <c r="I5" s="517"/>
      <c r="J5" s="517"/>
      <c r="K5" s="517"/>
    </row>
    <row r="6" spans="2:12" x14ac:dyDescent="0.25">
      <c r="F6" s="191"/>
      <c r="G6" s="517" t="s">
        <v>148</v>
      </c>
      <c r="H6" s="517"/>
      <c r="I6" s="517"/>
      <c r="J6" s="517"/>
      <c r="K6" s="517"/>
    </row>
    <row r="7" spans="2:12" x14ac:dyDescent="0.25">
      <c r="F7" s="191"/>
      <c r="G7" s="517" t="s">
        <v>134</v>
      </c>
      <c r="H7" s="517"/>
      <c r="I7" s="517"/>
      <c r="J7" s="517"/>
      <c r="K7" s="517"/>
    </row>
    <row r="8" spans="2:12" x14ac:dyDescent="0.25">
      <c r="B8" s="467" t="s">
        <v>1</v>
      </c>
      <c r="C8" s="467"/>
      <c r="D8" s="467"/>
      <c r="E8" s="467"/>
      <c r="F8" s="467"/>
      <c r="G8" s="467"/>
      <c r="H8" s="467"/>
      <c r="I8" s="467"/>
      <c r="J8" s="467"/>
      <c r="K8" s="467"/>
    </row>
    <row r="9" spans="2:12" ht="19.5" customHeight="1" x14ac:dyDescent="0.25">
      <c r="B9" s="519" t="s">
        <v>254</v>
      </c>
      <c r="C9" s="519"/>
      <c r="D9" s="519"/>
      <c r="E9" s="519"/>
      <c r="F9" s="519"/>
      <c r="G9" s="519"/>
      <c r="H9" s="519"/>
      <c r="I9" s="519"/>
      <c r="J9" s="519"/>
      <c r="K9" s="519"/>
    </row>
    <row r="10" spans="2:12" ht="15.75" x14ac:dyDescent="0.25">
      <c r="B10" s="496"/>
      <c r="C10" s="496"/>
      <c r="D10" s="496"/>
      <c r="E10" s="496"/>
      <c r="F10" s="496"/>
      <c r="G10" s="496"/>
      <c r="H10" s="496"/>
      <c r="I10" s="496"/>
      <c r="J10" s="496"/>
      <c r="K10" s="496"/>
    </row>
    <row r="11" spans="2:12" ht="16.5" thickBot="1" x14ac:dyDescent="0.3">
      <c r="B11" s="102"/>
      <c r="C11" s="497" t="s">
        <v>85</v>
      </c>
      <c r="D11" s="497"/>
      <c r="E11" s="497"/>
      <c r="F11" s="497"/>
      <c r="G11" s="497"/>
      <c r="H11" s="497"/>
      <c r="I11" s="497"/>
      <c r="J11" s="497"/>
      <c r="K11" s="497"/>
    </row>
    <row r="12" spans="2:12" ht="15.75" customHeight="1" x14ac:dyDescent="0.25">
      <c r="B12" s="520" t="s">
        <v>2</v>
      </c>
      <c r="C12" s="522" t="s">
        <v>3</v>
      </c>
      <c r="D12" s="522" t="s">
        <v>4</v>
      </c>
      <c r="E12" s="522" t="s">
        <v>175</v>
      </c>
      <c r="F12" s="522" t="s">
        <v>110</v>
      </c>
      <c r="G12" s="525" t="s">
        <v>6</v>
      </c>
      <c r="H12" s="526"/>
      <c r="I12" s="527"/>
      <c r="J12" s="522" t="s">
        <v>54</v>
      </c>
      <c r="K12" s="528" t="s">
        <v>173</v>
      </c>
      <c r="L12" s="538" t="s">
        <v>191</v>
      </c>
    </row>
    <row r="13" spans="2:12" ht="15.75" customHeight="1" x14ac:dyDescent="0.25">
      <c r="B13" s="521"/>
      <c r="C13" s="523"/>
      <c r="D13" s="523"/>
      <c r="E13" s="523"/>
      <c r="F13" s="523"/>
      <c r="G13" s="531" t="s">
        <v>95</v>
      </c>
      <c r="H13" s="532"/>
      <c r="I13" s="536" t="s">
        <v>124</v>
      </c>
      <c r="J13" s="523"/>
      <c r="K13" s="529"/>
      <c r="L13" s="539"/>
    </row>
    <row r="14" spans="2:12" x14ac:dyDescent="0.25">
      <c r="B14" s="521"/>
      <c r="C14" s="523"/>
      <c r="D14" s="523"/>
      <c r="E14" s="523"/>
      <c r="F14" s="523"/>
      <c r="G14" s="529"/>
      <c r="H14" s="533"/>
      <c r="I14" s="523"/>
      <c r="J14" s="523"/>
      <c r="K14" s="529"/>
      <c r="L14" s="539"/>
    </row>
    <row r="15" spans="2:12" x14ac:dyDescent="0.25">
      <c r="B15" s="521"/>
      <c r="C15" s="523"/>
      <c r="D15" s="523"/>
      <c r="E15" s="523"/>
      <c r="F15" s="523"/>
      <c r="G15" s="529"/>
      <c r="H15" s="533"/>
      <c r="I15" s="523"/>
      <c r="J15" s="523"/>
      <c r="K15" s="529"/>
      <c r="L15" s="539"/>
    </row>
    <row r="16" spans="2:12" x14ac:dyDescent="0.25">
      <c r="B16" s="521"/>
      <c r="C16" s="523"/>
      <c r="D16" s="523"/>
      <c r="E16" s="523"/>
      <c r="F16" s="523"/>
      <c r="G16" s="534"/>
      <c r="H16" s="535"/>
      <c r="I16" s="537"/>
      <c r="J16" s="523"/>
      <c r="K16" s="529"/>
      <c r="L16" s="539"/>
    </row>
    <row r="17" spans="2:12" ht="15.75" thickBot="1" x14ac:dyDescent="0.3">
      <c r="B17" s="521"/>
      <c r="C17" s="523"/>
      <c r="D17" s="523"/>
      <c r="E17" s="523"/>
      <c r="F17" s="524"/>
      <c r="G17" s="169" t="s">
        <v>11</v>
      </c>
      <c r="H17" s="120" t="s">
        <v>13</v>
      </c>
      <c r="I17" s="120" t="s">
        <v>13</v>
      </c>
      <c r="J17" s="524"/>
      <c r="K17" s="530"/>
      <c r="L17" s="540"/>
    </row>
    <row r="18" spans="2:12" ht="15.75" thickBot="1" x14ac:dyDescent="0.3">
      <c r="B18" s="71">
        <v>1</v>
      </c>
      <c r="C18" s="72">
        <v>2</v>
      </c>
      <c r="D18" s="72">
        <v>3</v>
      </c>
      <c r="E18" s="72">
        <v>4</v>
      </c>
      <c r="F18" s="72">
        <v>5</v>
      </c>
      <c r="G18" s="72">
        <v>6</v>
      </c>
      <c r="H18" s="72">
        <v>7</v>
      </c>
      <c r="I18" s="72">
        <v>8</v>
      </c>
      <c r="J18" s="72">
        <v>8</v>
      </c>
      <c r="K18" s="288">
        <v>9</v>
      </c>
      <c r="L18" s="295">
        <v>10</v>
      </c>
    </row>
    <row r="19" spans="2:12" ht="15.75" thickBot="1" x14ac:dyDescent="0.3">
      <c r="B19" s="144">
        <v>1</v>
      </c>
      <c r="C19" s="123" t="s">
        <v>75</v>
      </c>
      <c r="D19" s="145">
        <v>1</v>
      </c>
      <c r="E19" s="124">
        <v>7050</v>
      </c>
      <c r="F19" s="123">
        <v>3423</v>
      </c>
      <c r="G19" s="146"/>
      <c r="H19" s="123"/>
      <c r="I19" s="123"/>
      <c r="J19" s="123"/>
      <c r="K19" s="289">
        <f>E19+H19+I19</f>
        <v>7050</v>
      </c>
      <c r="L19" s="296">
        <f>K19*2</f>
        <v>14100</v>
      </c>
    </row>
    <row r="20" spans="2:12" ht="15.75" thickBot="1" x14ac:dyDescent="0.3">
      <c r="B20" s="147">
        <v>2</v>
      </c>
      <c r="C20" s="137" t="s">
        <v>23</v>
      </c>
      <c r="D20" s="131">
        <v>1</v>
      </c>
      <c r="E20" s="129">
        <v>6550</v>
      </c>
      <c r="F20" s="126">
        <v>4115</v>
      </c>
      <c r="G20" s="132"/>
      <c r="H20" s="126"/>
      <c r="I20" s="126"/>
      <c r="J20" s="126"/>
      <c r="K20" s="290">
        <f>E20+H20+I20</f>
        <v>6550</v>
      </c>
      <c r="L20" s="296">
        <f t="shared" ref="L20:L39" si="0">K20*2</f>
        <v>13100</v>
      </c>
    </row>
    <row r="21" spans="2:12" ht="30.75" customHeight="1" thickBot="1" x14ac:dyDescent="0.3">
      <c r="B21" s="147">
        <v>3</v>
      </c>
      <c r="C21" s="133" t="s">
        <v>117</v>
      </c>
      <c r="D21" s="131">
        <v>1.25</v>
      </c>
      <c r="E21" s="138">
        <v>7050</v>
      </c>
      <c r="F21" s="131" t="s">
        <v>157</v>
      </c>
      <c r="G21" s="126"/>
      <c r="H21" s="129"/>
      <c r="I21" s="126"/>
      <c r="J21" s="126"/>
      <c r="K21" s="290">
        <v>8812.5</v>
      </c>
      <c r="L21" s="296">
        <f t="shared" si="0"/>
        <v>17625</v>
      </c>
    </row>
    <row r="22" spans="2:12" ht="34.5" customHeight="1" thickBot="1" x14ac:dyDescent="0.3">
      <c r="B22" s="147">
        <v>4</v>
      </c>
      <c r="C22" s="148" t="s">
        <v>72</v>
      </c>
      <c r="D22" s="126">
        <v>1</v>
      </c>
      <c r="E22" s="129">
        <v>6550</v>
      </c>
      <c r="F22" s="126">
        <v>4112</v>
      </c>
      <c r="G22" s="149"/>
      <c r="H22" s="129"/>
      <c r="I22" s="126"/>
      <c r="J22" s="126"/>
      <c r="K22" s="290">
        <f>E22+H22+I22</f>
        <v>6550</v>
      </c>
      <c r="L22" s="296">
        <f t="shared" si="0"/>
        <v>13100</v>
      </c>
    </row>
    <row r="23" spans="2:12" ht="34.5" customHeight="1" thickBot="1" x14ac:dyDescent="0.3">
      <c r="B23" s="147">
        <v>5</v>
      </c>
      <c r="C23" s="148" t="s">
        <v>188</v>
      </c>
      <c r="D23" s="126">
        <v>0.5</v>
      </c>
      <c r="E23" s="129">
        <v>7050</v>
      </c>
      <c r="F23" s="131">
        <v>2419.1999999999998</v>
      </c>
      <c r="G23" s="149"/>
      <c r="H23" s="129"/>
      <c r="I23" s="126"/>
      <c r="J23" s="126"/>
      <c r="K23" s="290">
        <v>3525</v>
      </c>
      <c r="L23" s="296">
        <f t="shared" si="0"/>
        <v>7050</v>
      </c>
    </row>
    <row r="24" spans="2:12" ht="15.75" thickBot="1" x14ac:dyDescent="0.3">
      <c r="B24" s="150">
        <v>6</v>
      </c>
      <c r="C24" s="136" t="s">
        <v>78</v>
      </c>
      <c r="D24" s="126">
        <v>1.5</v>
      </c>
      <c r="E24" s="129">
        <v>6050</v>
      </c>
      <c r="F24" s="126">
        <v>3231</v>
      </c>
      <c r="G24" s="126"/>
      <c r="H24" s="129"/>
      <c r="I24" s="129"/>
      <c r="J24" s="129"/>
      <c r="K24" s="290">
        <v>9075</v>
      </c>
      <c r="L24" s="296">
        <f t="shared" si="0"/>
        <v>18150</v>
      </c>
    </row>
    <row r="25" spans="2:12" ht="18.75" customHeight="1" thickBot="1" x14ac:dyDescent="0.3">
      <c r="B25" s="147">
        <v>7</v>
      </c>
      <c r="C25" s="133" t="s">
        <v>141</v>
      </c>
      <c r="D25" s="131">
        <v>2</v>
      </c>
      <c r="E25" s="129">
        <v>7050</v>
      </c>
      <c r="F25" s="126">
        <v>3433</v>
      </c>
      <c r="G25" s="132"/>
      <c r="H25" s="126"/>
      <c r="I25" s="126"/>
      <c r="J25" s="126"/>
      <c r="K25" s="290">
        <v>14100</v>
      </c>
      <c r="L25" s="296">
        <f t="shared" si="0"/>
        <v>28200</v>
      </c>
    </row>
    <row r="26" spans="2:12" ht="15.75" thickBot="1" x14ac:dyDescent="0.3">
      <c r="B26" s="147">
        <v>8</v>
      </c>
      <c r="C26" s="131" t="s">
        <v>24</v>
      </c>
      <c r="D26" s="131">
        <v>0.5</v>
      </c>
      <c r="E26" s="138">
        <v>6550</v>
      </c>
      <c r="F26" s="131">
        <v>3115</v>
      </c>
      <c r="G26" s="126"/>
      <c r="H26" s="126"/>
      <c r="I26" s="126"/>
      <c r="J26" s="126"/>
      <c r="K26" s="290">
        <v>3275</v>
      </c>
      <c r="L26" s="296">
        <f t="shared" si="0"/>
        <v>6550</v>
      </c>
    </row>
    <row r="27" spans="2:12" ht="15.75" thickBot="1" x14ac:dyDescent="0.3">
      <c r="B27" s="147">
        <v>9</v>
      </c>
      <c r="C27" s="131" t="s">
        <v>151</v>
      </c>
      <c r="D27" s="131">
        <v>3</v>
      </c>
      <c r="E27" s="129">
        <v>5000</v>
      </c>
      <c r="F27" s="126">
        <v>8322</v>
      </c>
      <c r="G27" s="132"/>
      <c r="H27" s="129"/>
      <c r="I27" s="129"/>
      <c r="J27" s="129">
        <v>3000</v>
      </c>
      <c r="K27" s="290">
        <v>18000</v>
      </c>
      <c r="L27" s="296">
        <f t="shared" si="0"/>
        <v>36000</v>
      </c>
    </row>
    <row r="28" spans="2:12" ht="15.75" thickBot="1" x14ac:dyDescent="0.3">
      <c r="B28" s="147">
        <v>10</v>
      </c>
      <c r="C28" s="136" t="s">
        <v>152</v>
      </c>
      <c r="D28" s="131">
        <v>0.5</v>
      </c>
      <c r="E28" s="129">
        <v>5000</v>
      </c>
      <c r="F28" s="126" t="s">
        <v>120</v>
      </c>
      <c r="G28" s="126"/>
      <c r="H28" s="126"/>
      <c r="I28" s="129"/>
      <c r="J28" s="129">
        <v>500</v>
      </c>
      <c r="K28" s="290">
        <v>3000</v>
      </c>
      <c r="L28" s="296">
        <f t="shared" si="0"/>
        <v>6000</v>
      </c>
    </row>
    <row r="29" spans="2:12" ht="15.75" thickBot="1" x14ac:dyDescent="0.3">
      <c r="B29" s="150">
        <v>11</v>
      </c>
      <c r="C29" s="134" t="s">
        <v>26</v>
      </c>
      <c r="D29" s="151">
        <v>1</v>
      </c>
      <c r="E29" s="152">
        <v>5000</v>
      </c>
      <c r="F29" s="137">
        <v>7136</v>
      </c>
      <c r="G29" s="134"/>
      <c r="H29" s="134"/>
      <c r="I29" s="129"/>
      <c r="J29" s="129">
        <v>1000</v>
      </c>
      <c r="K29" s="290">
        <v>6000</v>
      </c>
      <c r="L29" s="296">
        <f t="shared" si="0"/>
        <v>12000</v>
      </c>
    </row>
    <row r="30" spans="2:12" ht="15.75" thickBot="1" x14ac:dyDescent="0.3">
      <c r="B30" s="153">
        <v>12</v>
      </c>
      <c r="C30" s="133" t="s">
        <v>27</v>
      </c>
      <c r="D30" s="131">
        <v>0.25</v>
      </c>
      <c r="E30" s="129">
        <v>5000</v>
      </c>
      <c r="F30" s="126">
        <v>9322</v>
      </c>
      <c r="G30" s="126"/>
      <c r="H30" s="126"/>
      <c r="I30" s="129"/>
      <c r="J30" s="129">
        <v>500</v>
      </c>
      <c r="K30" s="290">
        <v>1250</v>
      </c>
      <c r="L30" s="296">
        <f t="shared" si="0"/>
        <v>2500</v>
      </c>
    </row>
    <row r="31" spans="2:12" ht="30.75" thickBot="1" x14ac:dyDescent="0.3">
      <c r="B31" s="153">
        <v>13</v>
      </c>
      <c r="C31" s="154" t="s">
        <v>28</v>
      </c>
      <c r="D31" s="126">
        <v>0.5</v>
      </c>
      <c r="E31" s="129">
        <v>5000</v>
      </c>
      <c r="F31" s="126">
        <v>7241</v>
      </c>
      <c r="G31" s="126"/>
      <c r="H31" s="126"/>
      <c r="I31" s="129"/>
      <c r="J31" s="129">
        <v>500</v>
      </c>
      <c r="K31" s="290">
        <v>3000</v>
      </c>
      <c r="L31" s="296">
        <f t="shared" si="0"/>
        <v>6000</v>
      </c>
    </row>
    <row r="32" spans="2:12" ht="30.75" thickBot="1" x14ac:dyDescent="0.3">
      <c r="B32" s="153">
        <v>14</v>
      </c>
      <c r="C32" s="133" t="s">
        <v>119</v>
      </c>
      <c r="D32" s="134">
        <v>0.25</v>
      </c>
      <c r="E32" s="135">
        <v>6550</v>
      </c>
      <c r="F32" s="134" t="s">
        <v>156</v>
      </c>
      <c r="G32" s="134"/>
      <c r="H32" s="134"/>
      <c r="I32" s="126"/>
      <c r="J32" s="126"/>
      <c r="K32" s="290">
        <v>1637.5</v>
      </c>
      <c r="L32" s="296">
        <f t="shared" si="0"/>
        <v>3275</v>
      </c>
    </row>
    <row r="33" spans="2:12" ht="15.75" thickBot="1" x14ac:dyDescent="0.3">
      <c r="B33" s="147">
        <v>15</v>
      </c>
      <c r="C33" s="133" t="s">
        <v>153</v>
      </c>
      <c r="D33" s="126">
        <v>0.5</v>
      </c>
      <c r="E33" s="129">
        <v>6050</v>
      </c>
      <c r="F33" s="126">
        <v>4131</v>
      </c>
      <c r="G33" s="126"/>
      <c r="H33" s="126"/>
      <c r="I33" s="129"/>
      <c r="J33" s="129"/>
      <c r="K33" s="290">
        <v>3025</v>
      </c>
      <c r="L33" s="296">
        <f t="shared" si="0"/>
        <v>6050</v>
      </c>
    </row>
    <row r="34" spans="2:12" ht="30.75" thickBot="1" x14ac:dyDescent="0.3">
      <c r="B34" s="147">
        <v>16</v>
      </c>
      <c r="C34" s="133" t="s">
        <v>154</v>
      </c>
      <c r="D34" s="126">
        <v>0.5</v>
      </c>
      <c r="E34" s="129">
        <v>5000</v>
      </c>
      <c r="F34" s="126">
        <v>9132</v>
      </c>
      <c r="G34" s="126"/>
      <c r="H34" s="126"/>
      <c r="I34" s="129"/>
      <c r="J34" s="129">
        <v>500</v>
      </c>
      <c r="K34" s="290">
        <v>3000</v>
      </c>
      <c r="L34" s="296">
        <f t="shared" si="0"/>
        <v>6000</v>
      </c>
    </row>
    <row r="35" spans="2:12" ht="15.75" thickBot="1" x14ac:dyDescent="0.3">
      <c r="B35" s="147"/>
      <c r="C35" s="139" t="s">
        <v>16</v>
      </c>
      <c r="D35" s="139">
        <f>SUM(D19:D34)</f>
        <v>15.25</v>
      </c>
      <c r="E35" s="140">
        <f>SUM(E19:E34)</f>
        <v>96500</v>
      </c>
      <c r="F35" s="139"/>
      <c r="G35" s="139"/>
      <c r="H35" s="291">
        <f t="shared" ref="H35:J35" si="1">SUM(H19:H34)</f>
        <v>0</v>
      </c>
      <c r="I35" s="291">
        <f t="shared" si="1"/>
        <v>0</v>
      </c>
      <c r="J35" s="291">
        <f t="shared" si="1"/>
        <v>6000</v>
      </c>
      <c r="K35" s="291">
        <f>SUM(K19:K34)</f>
        <v>97850</v>
      </c>
      <c r="L35" s="410">
        <f t="shared" si="0"/>
        <v>195700</v>
      </c>
    </row>
    <row r="36" spans="2:12" ht="15.75" thickBot="1" x14ac:dyDescent="0.3">
      <c r="B36" s="147"/>
      <c r="C36" s="126" t="s">
        <v>17</v>
      </c>
      <c r="D36" s="126"/>
      <c r="E36" s="126"/>
      <c r="F36" s="126"/>
      <c r="G36" s="134"/>
      <c r="H36" s="134"/>
      <c r="I36" s="134"/>
      <c r="J36" s="134"/>
      <c r="K36" s="292"/>
      <c r="L36" s="296"/>
    </row>
    <row r="37" spans="2:12" ht="15.75" thickBot="1" x14ac:dyDescent="0.3">
      <c r="B37" s="147"/>
      <c r="C37" s="126" t="s">
        <v>18</v>
      </c>
      <c r="D37" s="126">
        <v>1.5</v>
      </c>
      <c r="E37" s="129">
        <f>E24</f>
        <v>6050</v>
      </c>
      <c r="F37" s="126"/>
      <c r="G37" s="126"/>
      <c r="H37" s="129">
        <f>H24</f>
        <v>0</v>
      </c>
      <c r="I37" s="129">
        <f>I24</f>
        <v>0</v>
      </c>
      <c r="J37" s="129"/>
      <c r="K37" s="290">
        <f>K24</f>
        <v>9075</v>
      </c>
      <c r="L37" s="296">
        <f t="shared" si="0"/>
        <v>18150</v>
      </c>
    </row>
    <row r="38" spans="2:12" ht="15.75" thickBot="1" x14ac:dyDescent="0.3">
      <c r="B38" s="147"/>
      <c r="C38" s="126" t="s">
        <v>19</v>
      </c>
      <c r="D38" s="139"/>
      <c r="E38" s="139"/>
      <c r="F38" s="139"/>
      <c r="G38" s="139"/>
      <c r="H38" s="139"/>
      <c r="I38" s="139"/>
      <c r="J38" s="139"/>
      <c r="K38" s="293"/>
      <c r="L38" s="296"/>
    </row>
    <row r="39" spans="2:12" ht="15.75" thickBot="1" x14ac:dyDescent="0.3">
      <c r="B39" s="214"/>
      <c r="C39" s="141" t="s">
        <v>20</v>
      </c>
      <c r="D39" s="155">
        <v>13.75</v>
      </c>
      <c r="E39" s="156">
        <f>E19+E20+E21+E22+E25+E26+E27+E28+E29+E30+E31+E32+E33+E34</f>
        <v>83400</v>
      </c>
      <c r="F39" s="155"/>
      <c r="G39" s="155"/>
      <c r="H39" s="156">
        <f>H27</f>
        <v>0</v>
      </c>
      <c r="I39" s="156" t="e">
        <f>I27+I28+I29+#REF!+I30+I31+I33+I34</f>
        <v>#REF!</v>
      </c>
      <c r="J39" s="156">
        <f>J35</f>
        <v>6000</v>
      </c>
      <c r="K39" s="294">
        <f>K19+K20+K21+K22+K25+K26+K27+K28+K29+K30+K31+K32+K33+K34</f>
        <v>85250</v>
      </c>
      <c r="L39" s="296">
        <f t="shared" si="0"/>
        <v>170500</v>
      </c>
    </row>
    <row r="40" spans="2:12" x14ac:dyDescent="0.25">
      <c r="B40" s="73"/>
      <c r="C40" s="59"/>
      <c r="D40" s="74"/>
      <c r="E40" s="75"/>
      <c r="F40" s="73"/>
      <c r="G40" s="73"/>
      <c r="H40" s="76"/>
      <c r="I40" s="73"/>
      <c r="J40" s="73"/>
      <c r="K40" s="76"/>
    </row>
    <row r="41" spans="2:12" ht="15.75" x14ac:dyDescent="0.25">
      <c r="D41" s="518" t="s">
        <v>101</v>
      </c>
      <c r="E41" s="518"/>
      <c r="F41" s="518"/>
      <c r="G41" s="518"/>
      <c r="H41" s="518"/>
      <c r="I41" s="518"/>
      <c r="J41" s="518"/>
      <c r="K41" s="518"/>
    </row>
    <row r="42" spans="2:12" x14ac:dyDescent="0.25">
      <c r="C42" s="8"/>
      <c r="D42" s="46"/>
      <c r="E42" s="46"/>
      <c r="F42" s="46"/>
      <c r="G42" s="9"/>
    </row>
    <row r="43" spans="2:12" ht="15.75" x14ac:dyDescent="0.25">
      <c r="C43" s="8"/>
      <c r="D43" s="518" t="s">
        <v>102</v>
      </c>
      <c r="E43" s="518"/>
      <c r="F43" s="518"/>
      <c r="G43" s="518"/>
      <c r="H43" s="518"/>
      <c r="I43" s="518"/>
      <c r="J43" s="518"/>
      <c r="K43" s="518"/>
    </row>
    <row r="44" spans="2:12" x14ac:dyDescent="0.25">
      <c r="C44" s="8"/>
    </row>
  </sheetData>
  <mergeCells count="24">
    <mergeCell ref="L12:L17"/>
    <mergeCell ref="J12:J17"/>
    <mergeCell ref="G6:K6"/>
    <mergeCell ref="G1:I1"/>
    <mergeCell ref="G2:K2"/>
    <mergeCell ref="G3:K3"/>
    <mergeCell ref="G4:K4"/>
    <mergeCell ref="F5:K5"/>
    <mergeCell ref="D43:K43"/>
    <mergeCell ref="G7:K7"/>
    <mergeCell ref="B8:K8"/>
    <mergeCell ref="B9:K9"/>
    <mergeCell ref="B10:K10"/>
    <mergeCell ref="C11:K11"/>
    <mergeCell ref="B12:B17"/>
    <mergeCell ref="C12:C17"/>
    <mergeCell ref="D12:D17"/>
    <mergeCell ref="E12:E17"/>
    <mergeCell ref="F12:F17"/>
    <mergeCell ref="G12:I12"/>
    <mergeCell ref="K12:K17"/>
    <mergeCell ref="G13:H16"/>
    <mergeCell ref="I13:I16"/>
    <mergeCell ref="D41:K41"/>
  </mergeCells>
  <pageMargins left="0.70866141732283472" right="0.70866141732283472" top="0.74803149606299213" bottom="0.74803149606299213" header="0.31496062992125984" footer="0.31496062992125984"/>
  <pageSetup paperSize="9" scale="6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opLeftCell="A22" zoomScale="85" zoomScaleNormal="85" workbookViewId="0">
      <selection activeCell="C27" sqref="C27"/>
    </sheetView>
  </sheetViews>
  <sheetFormatPr defaultRowHeight="15" x14ac:dyDescent="0.25"/>
  <cols>
    <col min="2" max="2" width="5.7109375" customWidth="1"/>
    <col min="3" max="3" width="28.140625" customWidth="1"/>
    <col min="4" max="4" width="14" customWidth="1"/>
    <col min="5" max="5" width="14.5703125" customWidth="1"/>
    <col min="6" max="6" width="14.140625" customWidth="1"/>
    <col min="7" max="7" width="19.42578125" customWidth="1"/>
    <col min="8" max="8" width="12.42578125" hidden="1" customWidth="1"/>
    <col min="9" max="9" width="12.42578125" customWidth="1"/>
    <col min="10" max="10" width="15.85546875" customWidth="1"/>
    <col min="11" max="11" width="13.28515625" customWidth="1"/>
  </cols>
  <sheetData>
    <row r="1" spans="2:13" x14ac:dyDescent="0.25">
      <c r="G1" s="541"/>
      <c r="H1" s="541"/>
      <c r="I1" s="541"/>
      <c r="J1" s="541"/>
    </row>
    <row r="2" spans="2:13" x14ac:dyDescent="0.25">
      <c r="B2" s="118"/>
      <c r="C2" s="118"/>
      <c r="D2" s="118"/>
      <c r="E2" s="118"/>
      <c r="F2" s="118"/>
      <c r="G2" s="517" t="s">
        <v>99</v>
      </c>
      <c r="H2" s="517"/>
      <c r="I2" s="517"/>
      <c r="J2" s="517"/>
      <c r="K2" s="517"/>
      <c r="L2" s="517"/>
      <c r="M2" s="118"/>
    </row>
    <row r="3" spans="2:13" x14ac:dyDescent="0.25">
      <c r="B3" s="118"/>
      <c r="C3" s="118"/>
      <c r="D3" s="118"/>
      <c r="E3" s="118"/>
      <c r="F3" s="118"/>
      <c r="G3" s="517" t="s">
        <v>126</v>
      </c>
      <c r="H3" s="517"/>
      <c r="I3" s="517"/>
      <c r="J3" s="517"/>
      <c r="K3" s="517"/>
      <c r="L3" s="517"/>
      <c r="M3" s="118"/>
    </row>
    <row r="4" spans="2:13" ht="15" customHeight="1" x14ac:dyDescent="0.25">
      <c r="B4" s="118"/>
      <c r="C4" s="118"/>
      <c r="D4" s="118"/>
      <c r="E4" s="118"/>
      <c r="F4" s="118"/>
      <c r="G4" s="542" t="s">
        <v>195</v>
      </c>
      <c r="H4" s="542"/>
      <c r="I4" s="542"/>
      <c r="J4" s="542"/>
      <c r="K4" s="542"/>
      <c r="L4" s="542"/>
      <c r="M4" s="118"/>
    </row>
    <row r="5" spans="2:13" x14ac:dyDescent="0.25">
      <c r="B5" s="118"/>
      <c r="C5" s="118"/>
      <c r="D5" s="118"/>
      <c r="E5" s="118"/>
      <c r="F5" s="118"/>
      <c r="G5" s="517" t="s">
        <v>147</v>
      </c>
      <c r="H5" s="517"/>
      <c r="I5" s="517"/>
      <c r="J5" s="517"/>
      <c r="K5" s="517"/>
      <c r="L5" s="517"/>
      <c r="M5" s="118"/>
    </row>
    <row r="6" spans="2:13" x14ac:dyDescent="0.25">
      <c r="B6" s="118"/>
      <c r="C6" s="118"/>
      <c r="D6" s="118"/>
      <c r="E6" s="118"/>
      <c r="F6" s="118"/>
      <c r="G6" s="517" t="s">
        <v>148</v>
      </c>
      <c r="H6" s="517"/>
      <c r="I6" s="517"/>
      <c r="J6" s="517"/>
      <c r="K6" s="517"/>
      <c r="L6" s="517"/>
      <c r="M6" s="118"/>
    </row>
    <row r="7" spans="2:13" x14ac:dyDescent="0.25">
      <c r="B7" s="118"/>
      <c r="C7" s="118"/>
      <c r="D7" s="118"/>
      <c r="E7" s="118"/>
      <c r="F7" s="118"/>
      <c r="G7" s="517" t="s">
        <v>134</v>
      </c>
      <c r="H7" s="517"/>
      <c r="I7" s="517"/>
      <c r="J7" s="517"/>
      <c r="K7" s="517"/>
      <c r="L7" s="517"/>
      <c r="M7" s="118"/>
    </row>
    <row r="8" spans="2:13" x14ac:dyDescent="0.25">
      <c r="B8" s="467" t="s">
        <v>1</v>
      </c>
      <c r="C8" s="467"/>
      <c r="D8" s="467"/>
      <c r="E8" s="467"/>
      <c r="F8" s="467"/>
      <c r="G8" s="544"/>
      <c r="H8" s="467"/>
      <c r="I8" s="467"/>
      <c r="J8" s="467"/>
      <c r="K8" s="118"/>
      <c r="L8" s="118"/>
      <c r="M8" s="118"/>
    </row>
    <row r="9" spans="2:13" ht="20.25" x14ac:dyDescent="0.25">
      <c r="B9" s="554" t="s">
        <v>255</v>
      </c>
      <c r="C9" s="554"/>
      <c r="D9" s="554"/>
      <c r="E9" s="554"/>
      <c r="F9" s="554"/>
      <c r="G9" s="554"/>
      <c r="H9" s="554"/>
      <c r="I9" s="554"/>
      <c r="J9" s="554"/>
      <c r="K9" s="554"/>
      <c r="L9" s="118"/>
      <c r="M9" s="118"/>
    </row>
    <row r="10" spans="2:13" ht="32.25" customHeight="1" x14ac:dyDescent="0.25">
      <c r="B10" s="550" t="s">
        <v>256</v>
      </c>
      <c r="C10" s="550"/>
      <c r="D10" s="550"/>
      <c r="E10" s="550"/>
      <c r="F10" s="550"/>
      <c r="G10" s="550"/>
      <c r="H10" s="550"/>
      <c r="I10" s="550"/>
      <c r="J10" s="550"/>
      <c r="K10" s="118"/>
      <c r="L10" s="118"/>
      <c r="M10" s="118"/>
    </row>
    <row r="11" spans="2:13" ht="16.5" thickBot="1" x14ac:dyDescent="0.3">
      <c r="B11" s="173"/>
      <c r="C11" s="10"/>
      <c r="D11" s="555"/>
      <c r="E11" s="555"/>
      <c r="F11" s="555"/>
      <c r="G11" s="555"/>
      <c r="H11" s="555"/>
      <c r="I11" s="555"/>
      <c r="J11" s="555"/>
      <c r="K11" s="299"/>
      <c r="L11" s="299"/>
      <c r="M11" s="299"/>
    </row>
    <row r="12" spans="2:13" ht="15.75" customHeight="1" x14ac:dyDescent="0.25">
      <c r="B12" s="498" t="s">
        <v>2</v>
      </c>
      <c r="C12" s="500" t="s">
        <v>3</v>
      </c>
      <c r="D12" s="500" t="s">
        <v>4</v>
      </c>
      <c r="E12" s="320" t="s">
        <v>65</v>
      </c>
      <c r="F12" s="500" t="s">
        <v>175</v>
      </c>
      <c r="G12" s="500" t="s">
        <v>5</v>
      </c>
      <c r="H12" s="548" t="s">
        <v>123</v>
      </c>
      <c r="I12" s="548" t="s">
        <v>54</v>
      </c>
      <c r="J12" s="321" t="s">
        <v>7</v>
      </c>
      <c r="K12" s="513" t="s">
        <v>194</v>
      </c>
      <c r="L12" s="118"/>
      <c r="M12" s="118"/>
    </row>
    <row r="13" spans="2:13" ht="15.75" customHeight="1" x14ac:dyDescent="0.25">
      <c r="B13" s="551"/>
      <c r="C13" s="501"/>
      <c r="D13" s="549"/>
      <c r="E13" s="322" t="s">
        <v>61</v>
      </c>
      <c r="F13" s="501"/>
      <c r="G13" s="501"/>
      <c r="H13" s="549"/>
      <c r="I13" s="549"/>
      <c r="J13" s="323"/>
      <c r="K13" s="514"/>
      <c r="L13" s="118"/>
      <c r="M13" s="118"/>
    </row>
    <row r="14" spans="2:13" x14ac:dyDescent="0.25">
      <c r="B14" s="551"/>
      <c r="C14" s="501"/>
      <c r="D14" s="549"/>
      <c r="E14" s="322" t="s">
        <v>62</v>
      </c>
      <c r="F14" s="501"/>
      <c r="G14" s="545"/>
      <c r="H14" s="549"/>
      <c r="I14" s="549"/>
      <c r="J14" s="323" t="s">
        <v>9</v>
      </c>
      <c r="K14" s="514"/>
      <c r="L14" s="118"/>
      <c r="M14" s="118"/>
    </row>
    <row r="15" spans="2:13" x14ac:dyDescent="0.25">
      <c r="B15" s="551"/>
      <c r="C15" s="501"/>
      <c r="D15" s="549"/>
      <c r="E15" s="322" t="s">
        <v>63</v>
      </c>
      <c r="F15" s="501"/>
      <c r="G15" s="546" t="s">
        <v>104</v>
      </c>
      <c r="H15" s="549"/>
      <c r="I15" s="549"/>
      <c r="J15" s="323"/>
      <c r="K15" s="514"/>
      <c r="L15" s="118"/>
      <c r="M15" s="118"/>
    </row>
    <row r="16" spans="2:13" ht="29.25" customHeight="1" x14ac:dyDescent="0.25">
      <c r="B16" s="551"/>
      <c r="C16" s="501"/>
      <c r="D16" s="549"/>
      <c r="E16" s="322" t="s">
        <v>64</v>
      </c>
      <c r="F16" s="501"/>
      <c r="G16" s="547"/>
      <c r="H16" s="549"/>
      <c r="I16" s="549"/>
      <c r="J16" s="323" t="s">
        <v>10</v>
      </c>
      <c r="K16" s="514"/>
      <c r="L16" s="118"/>
      <c r="M16" s="118"/>
    </row>
    <row r="17" spans="2:13" ht="15.75" thickBot="1" x14ac:dyDescent="0.3">
      <c r="B17" s="552"/>
      <c r="C17" s="504"/>
      <c r="D17" s="553"/>
      <c r="E17" s="324"/>
      <c r="F17" s="504"/>
      <c r="G17" s="325" t="s">
        <v>12</v>
      </c>
      <c r="H17" s="326" t="s">
        <v>12</v>
      </c>
      <c r="I17" s="553"/>
      <c r="J17" s="325"/>
      <c r="K17" s="515"/>
      <c r="L17" s="118"/>
      <c r="M17" s="118"/>
    </row>
    <row r="18" spans="2:13" ht="15.75" thickBot="1" x14ac:dyDescent="0.3">
      <c r="B18" s="71">
        <v>1</v>
      </c>
      <c r="C18" s="72">
        <v>2</v>
      </c>
      <c r="D18" s="72">
        <v>3</v>
      </c>
      <c r="E18" s="72">
        <v>4</v>
      </c>
      <c r="F18" s="72">
        <v>5</v>
      </c>
      <c r="G18" s="72">
        <v>6</v>
      </c>
      <c r="H18" s="72">
        <v>7</v>
      </c>
      <c r="I18" s="72">
        <v>7</v>
      </c>
      <c r="J18" s="72">
        <v>8</v>
      </c>
      <c r="K18" s="327">
        <v>9</v>
      </c>
      <c r="L18" s="118"/>
      <c r="M18" s="118"/>
    </row>
    <row r="19" spans="2:13" ht="33" customHeight="1" x14ac:dyDescent="0.25">
      <c r="B19" s="303">
        <v>1</v>
      </c>
      <c r="C19" s="328" t="s">
        <v>103</v>
      </c>
      <c r="D19" s="328">
        <v>1</v>
      </c>
      <c r="E19" s="328"/>
      <c r="F19" s="329">
        <v>7050</v>
      </c>
      <c r="G19" s="329"/>
      <c r="H19" s="328"/>
      <c r="I19" s="328"/>
      <c r="J19" s="329">
        <f>F19+G19</f>
        <v>7050</v>
      </c>
      <c r="K19" s="282">
        <f>J19*2</f>
        <v>14100</v>
      </c>
      <c r="L19" s="118"/>
      <c r="M19" s="118"/>
    </row>
    <row r="20" spans="2:13" x14ac:dyDescent="0.25">
      <c r="B20" s="309"/>
      <c r="C20" s="133"/>
      <c r="D20" s="134"/>
      <c r="E20" s="134"/>
      <c r="F20" s="134"/>
      <c r="G20" s="134"/>
      <c r="H20" s="134"/>
      <c r="I20" s="134"/>
      <c r="J20" s="134"/>
      <c r="K20" s="282">
        <f t="shared" ref="K20:K40" si="0">J20*2</f>
        <v>0</v>
      </c>
      <c r="L20" s="118"/>
      <c r="M20" s="118"/>
    </row>
    <row r="21" spans="2:13" ht="33.75" customHeight="1" x14ac:dyDescent="0.25">
      <c r="B21" s="309">
        <v>2</v>
      </c>
      <c r="C21" s="133" t="s">
        <v>73</v>
      </c>
      <c r="D21" s="134">
        <v>6.5</v>
      </c>
      <c r="E21" s="134" t="s">
        <v>67</v>
      </c>
      <c r="F21" s="135">
        <v>10000</v>
      </c>
      <c r="G21" s="135">
        <v>2500</v>
      </c>
      <c r="H21" s="134"/>
      <c r="I21" s="134"/>
      <c r="J21" s="135">
        <v>67500</v>
      </c>
      <c r="K21" s="282">
        <f t="shared" si="0"/>
        <v>135000</v>
      </c>
      <c r="L21" s="118"/>
      <c r="M21" s="118"/>
    </row>
    <row r="22" spans="2:13" ht="30" customHeight="1" x14ac:dyDescent="0.25">
      <c r="B22" s="309">
        <v>3</v>
      </c>
      <c r="C22" s="133" t="s">
        <v>142</v>
      </c>
      <c r="D22" s="137">
        <v>2</v>
      </c>
      <c r="E22" s="134">
        <v>3229</v>
      </c>
      <c r="F22" s="152">
        <v>6350</v>
      </c>
      <c r="G22" s="134"/>
      <c r="H22" s="134"/>
      <c r="I22" s="134"/>
      <c r="J22" s="135">
        <v>12700</v>
      </c>
      <c r="K22" s="282">
        <f t="shared" si="0"/>
        <v>25400</v>
      </c>
      <c r="L22" s="118"/>
      <c r="M22" s="118"/>
    </row>
    <row r="23" spans="2:13" x14ac:dyDescent="0.25">
      <c r="B23" s="309">
        <v>4</v>
      </c>
      <c r="C23" s="133" t="s">
        <v>105</v>
      </c>
      <c r="D23" s="134">
        <v>3</v>
      </c>
      <c r="E23" s="134" t="s">
        <v>67</v>
      </c>
      <c r="F23" s="135">
        <v>10000</v>
      </c>
      <c r="G23" s="135">
        <v>3000</v>
      </c>
      <c r="H23" s="134"/>
      <c r="I23" s="134"/>
      <c r="J23" s="135">
        <v>33000</v>
      </c>
      <c r="K23" s="282">
        <f t="shared" si="0"/>
        <v>66000</v>
      </c>
      <c r="L23" s="118"/>
      <c r="M23" s="118"/>
    </row>
    <row r="24" spans="2:13" x14ac:dyDescent="0.25">
      <c r="B24" s="309">
        <v>5</v>
      </c>
      <c r="C24" s="133" t="s">
        <v>265</v>
      </c>
      <c r="D24" s="137">
        <v>4.5</v>
      </c>
      <c r="E24" s="134" t="s">
        <v>67</v>
      </c>
      <c r="F24" s="152">
        <v>10000</v>
      </c>
      <c r="G24" s="135">
        <v>4000</v>
      </c>
      <c r="H24" s="134"/>
      <c r="I24" s="134"/>
      <c r="J24" s="135">
        <v>49000</v>
      </c>
      <c r="K24" s="282">
        <f t="shared" si="0"/>
        <v>98000</v>
      </c>
      <c r="L24" s="118"/>
      <c r="M24" s="118"/>
    </row>
    <row r="25" spans="2:13" x14ac:dyDescent="0.25">
      <c r="B25" s="309"/>
      <c r="C25" s="134"/>
      <c r="D25" s="137"/>
      <c r="E25" s="137"/>
      <c r="F25" s="137"/>
      <c r="G25" s="134"/>
      <c r="H25" s="134"/>
      <c r="I25" s="134"/>
      <c r="J25" s="134"/>
      <c r="K25" s="282">
        <f t="shared" si="0"/>
        <v>0</v>
      </c>
      <c r="L25" s="118"/>
      <c r="M25" s="118"/>
    </row>
    <row r="26" spans="2:13" ht="30" x14ac:dyDescent="0.25">
      <c r="B26" s="309">
        <v>6</v>
      </c>
      <c r="C26" s="133" t="s">
        <v>155</v>
      </c>
      <c r="D26" s="134">
        <v>1</v>
      </c>
      <c r="E26" s="134">
        <v>3231</v>
      </c>
      <c r="F26" s="135">
        <v>6350</v>
      </c>
      <c r="G26" s="135">
        <v>952.5</v>
      </c>
      <c r="H26" s="134"/>
      <c r="I26" s="134"/>
      <c r="J26" s="135">
        <f>F26+G26</f>
        <v>7302.5</v>
      </c>
      <c r="K26" s="282">
        <f t="shared" si="0"/>
        <v>14605</v>
      </c>
      <c r="L26" s="118"/>
      <c r="M26" s="118"/>
    </row>
    <row r="27" spans="2:13" x14ac:dyDescent="0.25">
      <c r="B27" s="309">
        <v>7</v>
      </c>
      <c r="C27" s="330" t="s">
        <v>143</v>
      </c>
      <c r="D27" s="134">
        <v>10</v>
      </c>
      <c r="E27" s="134">
        <v>3231</v>
      </c>
      <c r="F27" s="135">
        <v>7000</v>
      </c>
      <c r="G27" s="135">
        <v>8750</v>
      </c>
      <c r="H27" s="135">
        <v>669</v>
      </c>
      <c r="I27" s="135"/>
      <c r="J27" s="135">
        <v>78750</v>
      </c>
      <c r="K27" s="282">
        <f t="shared" si="0"/>
        <v>157500</v>
      </c>
      <c r="L27" s="118"/>
      <c r="M27" s="118"/>
    </row>
    <row r="28" spans="2:13" x14ac:dyDescent="0.25">
      <c r="B28" s="309">
        <v>8</v>
      </c>
      <c r="C28" s="330" t="s">
        <v>143</v>
      </c>
      <c r="D28" s="134">
        <v>3.5</v>
      </c>
      <c r="E28" s="134">
        <v>3231</v>
      </c>
      <c r="F28" s="135">
        <v>6050</v>
      </c>
      <c r="G28" s="135">
        <v>2117.5</v>
      </c>
      <c r="H28" s="135"/>
      <c r="I28" s="135"/>
      <c r="J28" s="135">
        <v>23292.5</v>
      </c>
      <c r="K28" s="282">
        <f t="shared" si="0"/>
        <v>46585</v>
      </c>
      <c r="L28" s="118"/>
      <c r="M28" s="118"/>
    </row>
    <row r="29" spans="2:13" ht="30" x14ac:dyDescent="0.25">
      <c r="B29" s="309">
        <v>9</v>
      </c>
      <c r="C29" s="133" t="s">
        <v>158</v>
      </c>
      <c r="D29" s="134">
        <v>8.5</v>
      </c>
      <c r="E29" s="134">
        <v>3231</v>
      </c>
      <c r="F29" s="135">
        <v>6050</v>
      </c>
      <c r="G29" s="135">
        <v>5445</v>
      </c>
      <c r="H29" s="135"/>
      <c r="I29" s="135"/>
      <c r="J29" s="135">
        <v>56870</v>
      </c>
      <c r="K29" s="282">
        <f t="shared" si="0"/>
        <v>113740</v>
      </c>
      <c r="L29" s="118"/>
      <c r="M29" s="118"/>
    </row>
    <row r="30" spans="2:13" x14ac:dyDescent="0.25">
      <c r="B30" s="309"/>
      <c r="C30" s="134"/>
      <c r="D30" s="134"/>
      <c r="E30" s="134"/>
      <c r="F30" s="134"/>
      <c r="G30" s="134"/>
      <c r="H30" s="134"/>
      <c r="I30" s="134"/>
      <c r="J30" s="134"/>
      <c r="K30" s="282">
        <f t="shared" si="0"/>
        <v>0</v>
      </c>
      <c r="L30" s="118"/>
      <c r="M30" s="118"/>
    </row>
    <row r="31" spans="2:13" ht="60" customHeight="1" x14ac:dyDescent="0.25">
      <c r="B31" s="309">
        <v>10</v>
      </c>
      <c r="C31" s="133" t="s">
        <v>159</v>
      </c>
      <c r="D31" s="134">
        <v>3</v>
      </c>
      <c r="E31" s="134">
        <v>5132</v>
      </c>
      <c r="F31" s="135">
        <v>5000</v>
      </c>
      <c r="G31" s="134"/>
      <c r="H31" s="135">
        <v>1569</v>
      </c>
      <c r="I31" s="135">
        <v>3000</v>
      </c>
      <c r="J31" s="135">
        <v>18000</v>
      </c>
      <c r="K31" s="282">
        <f t="shared" si="0"/>
        <v>36000</v>
      </c>
      <c r="L31" s="118"/>
      <c r="M31" s="118"/>
    </row>
    <row r="32" spans="2:13" x14ac:dyDescent="0.25">
      <c r="B32" s="309"/>
      <c r="C32" s="134"/>
      <c r="D32" s="134"/>
      <c r="E32" s="134"/>
      <c r="F32" s="134"/>
      <c r="G32" s="134"/>
      <c r="H32" s="134"/>
      <c r="I32" s="134"/>
      <c r="J32" s="134"/>
      <c r="K32" s="282">
        <f t="shared" si="0"/>
        <v>0</v>
      </c>
      <c r="L32" s="118"/>
      <c r="M32" s="118"/>
    </row>
    <row r="33" spans="2:13" x14ac:dyDescent="0.25">
      <c r="B33" s="309">
        <v>11</v>
      </c>
      <c r="C33" s="134" t="s">
        <v>30</v>
      </c>
      <c r="D33" s="134">
        <v>2</v>
      </c>
      <c r="E33" s="134">
        <v>4222</v>
      </c>
      <c r="F33" s="135">
        <v>6050</v>
      </c>
      <c r="G33" s="134"/>
      <c r="H33" s="135">
        <v>446</v>
      </c>
      <c r="I33" s="135"/>
      <c r="J33" s="135">
        <v>12100</v>
      </c>
      <c r="K33" s="282">
        <f t="shared" si="0"/>
        <v>24200</v>
      </c>
      <c r="L33" s="118"/>
      <c r="M33" s="118"/>
    </row>
    <row r="34" spans="2:13" x14ac:dyDescent="0.25">
      <c r="B34" s="309">
        <v>12</v>
      </c>
      <c r="C34" s="134" t="s">
        <v>74</v>
      </c>
      <c r="D34" s="134">
        <v>1</v>
      </c>
      <c r="E34" s="134">
        <v>4131</v>
      </c>
      <c r="F34" s="135">
        <v>6050</v>
      </c>
      <c r="G34" s="134"/>
      <c r="H34" s="135">
        <v>223</v>
      </c>
      <c r="I34" s="135"/>
      <c r="J34" s="135">
        <v>6050</v>
      </c>
      <c r="K34" s="282">
        <f t="shared" si="0"/>
        <v>12100</v>
      </c>
      <c r="L34" s="118"/>
      <c r="M34" s="118"/>
    </row>
    <row r="35" spans="2:13" x14ac:dyDescent="0.25">
      <c r="B35" s="309"/>
      <c r="C35" s="134"/>
      <c r="D35" s="134"/>
      <c r="E35" s="134"/>
      <c r="F35" s="134"/>
      <c r="G35" s="134"/>
      <c r="H35" s="134"/>
      <c r="I35" s="134"/>
      <c r="J35" s="134"/>
      <c r="K35" s="282">
        <f t="shared" si="0"/>
        <v>0</v>
      </c>
      <c r="L35" s="118"/>
      <c r="M35" s="118"/>
    </row>
    <row r="36" spans="2:13" x14ac:dyDescent="0.25">
      <c r="B36" s="309"/>
      <c r="C36" s="139" t="s">
        <v>16</v>
      </c>
      <c r="D36" s="139">
        <f>SUM(D19:D35)</f>
        <v>46</v>
      </c>
      <c r="E36" s="139"/>
      <c r="F36" s="140">
        <f>SUM(F19:F35)</f>
        <v>85950</v>
      </c>
      <c r="G36" s="140">
        <f>SUM(G19:G35)</f>
        <v>26765</v>
      </c>
      <c r="H36" s="139"/>
      <c r="I36" s="140">
        <f>I31</f>
        <v>3000</v>
      </c>
      <c r="J36" s="331">
        <f>SUM(J19:J35)</f>
        <v>371615</v>
      </c>
      <c r="K36" s="412">
        <f t="shared" si="0"/>
        <v>743230</v>
      </c>
      <c r="L36" s="118"/>
      <c r="M36" s="118"/>
    </row>
    <row r="37" spans="2:13" x14ac:dyDescent="0.25">
      <c r="B37" s="309"/>
      <c r="C37" s="134" t="s">
        <v>17</v>
      </c>
      <c r="D37" s="134">
        <f>D19+D21+D22+D23+D24</f>
        <v>17</v>
      </c>
      <c r="E37" s="134"/>
      <c r="F37" s="135">
        <f>F19+F21+F22+F23+F24</f>
        <v>43400</v>
      </c>
      <c r="G37" s="135">
        <f>G19+G23+G24+G21</f>
        <v>9500</v>
      </c>
      <c r="H37" s="134"/>
      <c r="I37" s="134"/>
      <c r="J37" s="135">
        <f>J19+J21+J22+J23+J24</f>
        <v>169250</v>
      </c>
      <c r="K37" s="282">
        <f t="shared" si="0"/>
        <v>338500</v>
      </c>
      <c r="L37" s="118"/>
      <c r="M37" s="118"/>
    </row>
    <row r="38" spans="2:13" x14ac:dyDescent="0.25">
      <c r="B38" s="309"/>
      <c r="C38" s="134" t="s">
        <v>18</v>
      </c>
      <c r="D38" s="134">
        <f>D26+D27+D28+D29</f>
        <v>23</v>
      </c>
      <c r="E38" s="134"/>
      <c r="F38" s="135">
        <f>F26+F27+F28+F29</f>
        <v>25450</v>
      </c>
      <c r="G38" s="135">
        <f>G26+G27+G28+G29</f>
        <v>17265</v>
      </c>
      <c r="H38" s="135" t="e">
        <f>H27+#REF!</f>
        <v>#REF!</v>
      </c>
      <c r="I38" s="135"/>
      <c r="J38" s="135">
        <f>J26+J27+J28+J29</f>
        <v>166215</v>
      </c>
      <c r="K38" s="282">
        <f t="shared" si="0"/>
        <v>332430</v>
      </c>
      <c r="L38" s="118"/>
      <c r="M38" s="118"/>
    </row>
    <row r="39" spans="2:13" x14ac:dyDescent="0.25">
      <c r="B39" s="309"/>
      <c r="C39" s="134" t="s">
        <v>31</v>
      </c>
      <c r="D39" s="134">
        <v>3</v>
      </c>
      <c r="E39" s="134"/>
      <c r="F39" s="135">
        <f>F31</f>
        <v>5000</v>
      </c>
      <c r="G39" s="134"/>
      <c r="H39" s="135">
        <f>H31</f>
        <v>1569</v>
      </c>
      <c r="I39" s="135">
        <f>I36</f>
        <v>3000</v>
      </c>
      <c r="J39" s="135">
        <f>J31</f>
        <v>18000</v>
      </c>
      <c r="K39" s="282">
        <f t="shared" si="0"/>
        <v>36000</v>
      </c>
      <c r="L39" s="118"/>
      <c r="M39" s="118"/>
    </row>
    <row r="40" spans="2:13" x14ac:dyDescent="0.25">
      <c r="B40" s="309"/>
      <c r="C40" s="134" t="s">
        <v>32</v>
      </c>
      <c r="D40" s="134">
        <v>3</v>
      </c>
      <c r="E40" s="134"/>
      <c r="F40" s="135">
        <v>6050</v>
      </c>
      <c r="G40" s="134"/>
      <c r="H40" s="135">
        <f>H33+H34</f>
        <v>669</v>
      </c>
      <c r="I40" s="135"/>
      <c r="J40" s="135">
        <f>J33+J34</f>
        <v>18150</v>
      </c>
      <c r="K40" s="282">
        <f t="shared" si="0"/>
        <v>36300</v>
      </c>
      <c r="L40" s="118"/>
      <c r="M40" s="118"/>
    </row>
    <row r="41" spans="2:13" ht="15.75" thickBot="1" x14ac:dyDescent="0.3">
      <c r="B41" s="316"/>
      <c r="C41" s="141"/>
      <c r="D41" s="260"/>
      <c r="E41" s="260"/>
      <c r="F41" s="260"/>
      <c r="G41" s="260"/>
      <c r="H41" s="260"/>
      <c r="I41" s="260"/>
      <c r="J41" s="260">
        <f>F41</f>
        <v>0</v>
      </c>
      <c r="K41" s="282">
        <f t="shared" ref="K41" si="1">J41*5</f>
        <v>0</v>
      </c>
      <c r="L41" s="118"/>
      <c r="M41" s="118"/>
    </row>
    <row r="42" spans="2:13" x14ac:dyDescent="0.25">
      <c r="B42" s="175"/>
      <c r="C42" s="175"/>
      <c r="D42" s="175"/>
      <c r="E42" s="175"/>
      <c r="F42" s="175"/>
      <c r="G42" s="175"/>
      <c r="H42" s="175"/>
      <c r="I42" s="207"/>
      <c r="J42" s="175"/>
      <c r="K42" s="118"/>
      <c r="L42" s="118"/>
      <c r="M42" s="118"/>
    </row>
    <row r="43" spans="2:13" ht="15.75" x14ac:dyDescent="0.25">
      <c r="B43" s="176"/>
      <c r="C43" s="172" t="s">
        <v>21</v>
      </c>
      <c r="D43" s="171"/>
      <c r="E43" s="9"/>
      <c r="F43" s="544" t="s">
        <v>106</v>
      </c>
      <c r="G43" s="544"/>
      <c r="H43" s="29"/>
      <c r="I43" s="29"/>
      <c r="J43" s="29"/>
      <c r="K43" s="118"/>
      <c r="L43" s="118"/>
      <c r="M43" s="118"/>
    </row>
    <row r="44" spans="2:13" x14ac:dyDescent="0.25">
      <c r="B44" s="176"/>
      <c r="C44" s="177"/>
      <c r="D44" s="9"/>
      <c r="E44" s="9"/>
      <c r="F44" s="25"/>
      <c r="G44" s="29"/>
      <c r="H44" s="29"/>
      <c r="I44" s="29"/>
      <c r="J44" s="29"/>
      <c r="K44" s="118"/>
      <c r="L44" s="118"/>
      <c r="M44" s="118"/>
    </row>
    <row r="45" spans="2:13" ht="15.75" x14ac:dyDescent="0.25">
      <c r="B45" s="29"/>
      <c r="C45" s="172" t="s">
        <v>44</v>
      </c>
      <c r="D45" s="171"/>
      <c r="E45" s="171"/>
      <c r="F45" s="543" t="s">
        <v>107</v>
      </c>
      <c r="G45" s="543"/>
      <c r="H45" s="29"/>
      <c r="I45" s="29"/>
      <c r="J45" s="29"/>
      <c r="K45" s="118"/>
      <c r="L45" s="118"/>
      <c r="M45" s="118"/>
    </row>
    <row r="46" spans="2:13" x14ac:dyDescent="0.25">
      <c r="B46" s="29"/>
      <c r="C46" s="30"/>
      <c r="D46" s="29"/>
      <c r="E46" s="29"/>
      <c r="F46" s="29"/>
      <c r="G46" s="29"/>
      <c r="H46" s="29"/>
      <c r="I46" s="29"/>
      <c r="J46" s="29"/>
      <c r="K46" s="118"/>
      <c r="L46" s="118"/>
      <c r="M46" s="118"/>
    </row>
    <row r="47" spans="2:13" x14ac:dyDescent="0.25">
      <c r="B47" s="176"/>
      <c r="C47" s="176"/>
      <c r="D47" s="29"/>
      <c r="E47" s="29"/>
      <c r="F47" s="29"/>
      <c r="G47" s="29"/>
      <c r="H47" s="29"/>
      <c r="I47" s="29"/>
      <c r="J47" s="29"/>
      <c r="K47" s="118"/>
      <c r="L47" s="118"/>
      <c r="M47" s="118"/>
    </row>
    <row r="48" spans="2:13" x14ac:dyDescent="0.25">
      <c r="B48" s="105"/>
      <c r="C48" s="104"/>
      <c r="D48" s="104"/>
      <c r="E48" s="104"/>
      <c r="F48" s="104"/>
      <c r="G48" s="104"/>
      <c r="H48" s="111"/>
      <c r="I48" s="207"/>
      <c r="J48" s="104"/>
    </row>
    <row r="49" spans="2:10" x14ac:dyDescent="0.25">
      <c r="B49" s="105"/>
      <c r="C49" s="105"/>
      <c r="D49" s="105"/>
      <c r="E49" s="105"/>
      <c r="F49" s="105"/>
      <c r="G49" s="105"/>
      <c r="H49" s="110"/>
      <c r="I49" s="208"/>
      <c r="J49" s="105"/>
    </row>
    <row r="50" spans="2:10" x14ac:dyDescent="0.25">
      <c r="B50" s="105"/>
      <c r="C50" s="105"/>
      <c r="D50" s="105"/>
      <c r="E50" s="105"/>
      <c r="F50" s="29"/>
      <c r="G50" s="29"/>
      <c r="H50" s="29"/>
      <c r="I50" s="29"/>
      <c r="J50" s="29"/>
    </row>
    <row r="51" spans="2:10" x14ac:dyDescent="0.25">
      <c r="B51" s="105"/>
      <c r="C51" s="105"/>
      <c r="D51" s="105"/>
      <c r="E51" s="105"/>
      <c r="F51" s="105"/>
      <c r="G51" s="105"/>
      <c r="H51" s="110"/>
      <c r="I51" s="208"/>
      <c r="J51" s="105"/>
    </row>
    <row r="52" spans="2:10" x14ac:dyDescent="0.25">
      <c r="B52" s="105"/>
      <c r="C52" s="105"/>
      <c r="D52" s="105"/>
      <c r="E52" s="105"/>
      <c r="F52" s="29"/>
      <c r="G52" s="29"/>
      <c r="H52" s="29"/>
      <c r="I52" s="29"/>
      <c r="J52" s="29"/>
    </row>
    <row r="53" spans="2:10" x14ac:dyDescent="0.25">
      <c r="B53" s="105"/>
      <c r="C53" s="105"/>
      <c r="D53" s="105"/>
      <c r="E53" s="105"/>
      <c r="F53" s="105"/>
      <c r="G53" s="105"/>
      <c r="H53" s="110"/>
      <c r="I53" s="208"/>
      <c r="J53" s="105"/>
    </row>
  </sheetData>
  <mergeCells count="22">
    <mergeCell ref="G6:L6"/>
    <mergeCell ref="G7:L7"/>
    <mergeCell ref="G1:J1"/>
    <mergeCell ref="G2:L2"/>
    <mergeCell ref="G3:L3"/>
    <mergeCell ref="G4:L4"/>
    <mergeCell ref="G5:L5"/>
    <mergeCell ref="B8:J8"/>
    <mergeCell ref="B10:J10"/>
    <mergeCell ref="B12:B17"/>
    <mergeCell ref="C12:C17"/>
    <mergeCell ref="D12:D17"/>
    <mergeCell ref="F12:F17"/>
    <mergeCell ref="B9:K9"/>
    <mergeCell ref="I12:I17"/>
    <mergeCell ref="K12:K17"/>
    <mergeCell ref="D11:J11"/>
    <mergeCell ref="F45:G45"/>
    <mergeCell ref="F43:G43"/>
    <mergeCell ref="G12:G14"/>
    <mergeCell ref="G15:G16"/>
    <mergeCell ref="H12:H1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7"/>
  <sheetViews>
    <sheetView topLeftCell="A25" workbookViewId="0">
      <selection activeCell="C20" sqref="C20"/>
    </sheetView>
  </sheetViews>
  <sheetFormatPr defaultRowHeight="15" x14ac:dyDescent="0.25"/>
  <cols>
    <col min="2" max="2" width="9.28515625" bestFit="1" customWidth="1"/>
    <col min="3" max="3" width="30.7109375" customWidth="1"/>
    <col min="4" max="5" width="9.28515625" bestFit="1" customWidth="1"/>
    <col min="6" max="6" width="9.5703125" bestFit="1" customWidth="1"/>
    <col min="7" max="7" width="12" customWidth="1"/>
    <col min="8" max="8" width="10.28515625" customWidth="1"/>
    <col min="9" max="9" width="12.42578125" hidden="1" customWidth="1"/>
    <col min="10" max="10" width="12.42578125" customWidth="1"/>
    <col min="11" max="11" width="15.5703125" customWidth="1"/>
    <col min="12" max="12" width="10.85546875" bestFit="1" customWidth="1"/>
  </cols>
  <sheetData>
    <row r="1" spans="2:14" ht="15.75" x14ac:dyDescent="0.25">
      <c r="B1" s="115"/>
      <c r="C1" s="8"/>
      <c r="D1" s="9"/>
      <c r="E1" s="9"/>
      <c r="F1" s="9"/>
      <c r="G1" s="9"/>
      <c r="H1" s="9"/>
      <c r="I1" s="9"/>
      <c r="J1" s="9"/>
      <c r="K1" s="190"/>
      <c r="L1" s="516"/>
      <c r="M1" s="516"/>
      <c r="N1" s="516"/>
    </row>
    <row r="2" spans="2:14" ht="15.75" x14ac:dyDescent="0.25">
      <c r="B2" s="115"/>
      <c r="C2" s="8"/>
      <c r="D2" s="9"/>
      <c r="E2" s="9"/>
      <c r="F2" s="9"/>
      <c r="G2" s="114"/>
      <c r="H2" s="213"/>
      <c r="I2" s="213"/>
      <c r="J2" s="213"/>
      <c r="K2" s="560" t="s">
        <v>121</v>
      </c>
      <c r="L2" s="560"/>
      <c r="M2" s="560"/>
      <c r="N2" s="560"/>
    </row>
    <row r="3" spans="2:14" ht="15.75" x14ac:dyDescent="0.25">
      <c r="B3" s="115"/>
      <c r="C3" s="8"/>
      <c r="D3" s="9"/>
      <c r="E3" s="9"/>
      <c r="F3" s="9"/>
      <c r="G3" s="114"/>
      <c r="H3" s="213"/>
      <c r="I3" s="213"/>
      <c r="J3" s="560" t="s">
        <v>196</v>
      </c>
      <c r="K3" s="560"/>
      <c r="L3" s="560"/>
      <c r="M3" s="560"/>
      <c r="N3" s="560"/>
    </row>
    <row r="4" spans="2:14" ht="15.75" customHeight="1" x14ac:dyDescent="0.25">
      <c r="B4" s="115"/>
      <c r="C4" s="8"/>
      <c r="D4" s="9"/>
      <c r="E4" s="9"/>
      <c r="F4" s="9"/>
      <c r="G4" s="114"/>
      <c r="H4" s="561" t="s">
        <v>160</v>
      </c>
      <c r="I4" s="561"/>
      <c r="J4" s="561"/>
      <c r="K4" s="561"/>
      <c r="L4" s="561"/>
      <c r="M4" s="561"/>
      <c r="N4" s="561"/>
    </row>
    <row r="5" spans="2:14" ht="15.75" x14ac:dyDescent="0.25">
      <c r="B5" s="115"/>
      <c r="C5" s="8"/>
      <c r="D5" s="9"/>
      <c r="E5" s="9"/>
      <c r="F5" s="9"/>
      <c r="G5" s="114"/>
      <c r="H5" s="213"/>
      <c r="I5" s="213"/>
      <c r="J5" s="213"/>
      <c r="K5" s="560" t="s">
        <v>148</v>
      </c>
      <c r="L5" s="560"/>
      <c r="M5" s="560"/>
      <c r="N5" s="560"/>
    </row>
    <row r="6" spans="2:14" x14ac:dyDescent="0.25">
      <c r="B6" s="115"/>
      <c r="C6" s="8"/>
      <c r="D6" s="9"/>
      <c r="E6" s="9"/>
      <c r="F6" s="9"/>
      <c r="G6" s="9"/>
      <c r="H6" s="197"/>
      <c r="I6" s="197"/>
      <c r="J6" s="197"/>
      <c r="K6" s="560" t="s">
        <v>135</v>
      </c>
      <c r="L6" s="560"/>
      <c r="M6" s="560"/>
      <c r="N6" s="560"/>
    </row>
    <row r="7" spans="2:14" ht="15.75" x14ac:dyDescent="0.25">
      <c r="B7" s="562" t="s">
        <v>1</v>
      </c>
      <c r="C7" s="562"/>
      <c r="D7" s="562"/>
      <c r="E7" s="562"/>
      <c r="F7" s="562"/>
      <c r="G7" s="562"/>
      <c r="H7" s="496"/>
      <c r="I7" s="562"/>
      <c r="J7" s="562"/>
      <c r="K7" s="562"/>
    </row>
    <row r="8" spans="2:14" ht="20.25" x14ac:dyDescent="0.25">
      <c r="B8" s="554" t="s">
        <v>257</v>
      </c>
      <c r="C8" s="554"/>
      <c r="D8" s="554"/>
      <c r="E8" s="554"/>
      <c r="F8" s="554"/>
      <c r="G8" s="554"/>
      <c r="H8" s="554"/>
      <c r="I8" s="554"/>
      <c r="J8" s="554"/>
      <c r="K8" s="554"/>
    </row>
    <row r="9" spans="2:14" ht="34.5" customHeight="1" x14ac:dyDescent="0.25">
      <c r="B9" s="550" t="s">
        <v>256</v>
      </c>
      <c r="C9" s="550"/>
      <c r="D9" s="550"/>
      <c r="E9" s="550"/>
      <c r="F9" s="550"/>
      <c r="G9" s="550"/>
      <c r="H9" s="550"/>
      <c r="I9" s="550"/>
      <c r="J9" s="550"/>
      <c r="K9" s="550"/>
    </row>
    <row r="10" spans="2:14" ht="16.5" thickBot="1" x14ac:dyDescent="0.3">
      <c r="B10" s="100"/>
      <c r="C10" s="100"/>
      <c r="D10" s="100"/>
      <c r="E10" s="100"/>
      <c r="F10" s="10"/>
      <c r="G10" s="563"/>
      <c r="H10" s="563"/>
      <c r="I10" s="10"/>
      <c r="J10" s="10"/>
      <c r="K10" s="11"/>
    </row>
    <row r="11" spans="2:14" ht="15" customHeight="1" x14ac:dyDescent="0.25">
      <c r="B11" s="564" t="s">
        <v>2</v>
      </c>
      <c r="C11" s="557" t="s">
        <v>3</v>
      </c>
      <c r="D11" s="557" t="s">
        <v>4</v>
      </c>
      <c r="E11" s="500" t="s">
        <v>110</v>
      </c>
      <c r="F11" s="557" t="s">
        <v>174</v>
      </c>
      <c r="G11" s="557" t="s">
        <v>5</v>
      </c>
      <c r="H11" s="557"/>
      <c r="I11" s="300"/>
      <c r="J11" s="548" t="s">
        <v>54</v>
      </c>
      <c r="K11" s="569" t="s">
        <v>109</v>
      </c>
      <c r="L11" s="538" t="s">
        <v>191</v>
      </c>
    </row>
    <row r="12" spans="2:14" ht="15.75" customHeight="1" x14ac:dyDescent="0.25">
      <c r="B12" s="565"/>
      <c r="C12" s="556"/>
      <c r="D12" s="567"/>
      <c r="E12" s="501"/>
      <c r="F12" s="556"/>
      <c r="G12" s="546" t="s">
        <v>104</v>
      </c>
      <c r="H12" s="546" t="s">
        <v>127</v>
      </c>
      <c r="I12" s="556" t="s">
        <v>55</v>
      </c>
      <c r="J12" s="549"/>
      <c r="K12" s="570"/>
      <c r="L12" s="539"/>
    </row>
    <row r="13" spans="2:14" x14ac:dyDescent="0.25">
      <c r="B13" s="565"/>
      <c r="C13" s="556"/>
      <c r="D13" s="567"/>
      <c r="E13" s="501"/>
      <c r="F13" s="556"/>
      <c r="G13" s="559"/>
      <c r="H13" s="559"/>
      <c r="I13" s="556"/>
      <c r="J13" s="549"/>
      <c r="K13" s="570"/>
      <c r="L13" s="539"/>
    </row>
    <row r="14" spans="2:14" x14ac:dyDescent="0.25">
      <c r="B14" s="565"/>
      <c r="C14" s="556"/>
      <c r="D14" s="567"/>
      <c r="E14" s="501"/>
      <c r="F14" s="556"/>
      <c r="G14" s="559"/>
      <c r="H14" s="559"/>
      <c r="I14" s="556"/>
      <c r="J14" s="549"/>
      <c r="K14" s="570"/>
      <c r="L14" s="539"/>
    </row>
    <row r="15" spans="2:14" x14ac:dyDescent="0.25">
      <c r="B15" s="565"/>
      <c r="C15" s="556"/>
      <c r="D15" s="567"/>
      <c r="E15" s="501"/>
      <c r="F15" s="556"/>
      <c r="G15" s="547"/>
      <c r="H15" s="547"/>
      <c r="I15" s="556"/>
      <c r="J15" s="549"/>
      <c r="K15" s="570"/>
      <c r="L15" s="539"/>
    </row>
    <row r="16" spans="2:14" ht="29.25" customHeight="1" thickBot="1" x14ac:dyDescent="0.3">
      <c r="B16" s="566"/>
      <c r="C16" s="558"/>
      <c r="D16" s="568"/>
      <c r="E16" s="501"/>
      <c r="F16" s="558"/>
      <c r="G16" s="301" t="s">
        <v>12</v>
      </c>
      <c r="H16" s="301" t="s">
        <v>12</v>
      </c>
      <c r="I16" s="301" t="s">
        <v>13</v>
      </c>
      <c r="J16" s="553"/>
      <c r="K16" s="571"/>
      <c r="L16" s="540"/>
    </row>
    <row r="17" spans="2:12" ht="15.75" thickBot="1" x14ac:dyDescent="0.3">
      <c r="B17" s="71">
        <v>1</v>
      </c>
      <c r="C17" s="72">
        <v>2</v>
      </c>
      <c r="D17" s="72">
        <v>3</v>
      </c>
      <c r="E17" s="72">
        <v>4</v>
      </c>
      <c r="F17" s="72">
        <v>5</v>
      </c>
      <c r="G17" s="72">
        <v>6</v>
      </c>
      <c r="H17" s="72">
        <v>7</v>
      </c>
      <c r="I17" s="72">
        <v>8</v>
      </c>
      <c r="J17" s="72">
        <v>8</v>
      </c>
      <c r="K17" s="288">
        <v>9</v>
      </c>
      <c r="L17" s="302">
        <v>10</v>
      </c>
    </row>
    <row r="18" spans="2:12" ht="30" x14ac:dyDescent="0.25">
      <c r="B18" s="303">
        <v>1</v>
      </c>
      <c r="C18" s="304" t="s">
        <v>70</v>
      </c>
      <c r="D18" s="123">
        <v>1</v>
      </c>
      <c r="E18" s="123" t="s">
        <v>67</v>
      </c>
      <c r="F18" s="124">
        <v>10000</v>
      </c>
      <c r="G18" s="124">
        <v>500</v>
      </c>
      <c r="H18" s="124">
        <v>1000</v>
      </c>
      <c r="I18" s="305"/>
      <c r="J18" s="305"/>
      <c r="K18" s="289">
        <v>11500</v>
      </c>
      <c r="L18" s="276">
        <f>K18*2</f>
        <v>23000</v>
      </c>
    </row>
    <row r="19" spans="2:12" x14ac:dyDescent="0.25">
      <c r="B19" s="306"/>
      <c r="C19" s="126"/>
      <c r="D19" s="307"/>
      <c r="E19" s="307"/>
      <c r="F19" s="307"/>
      <c r="G19" s="307"/>
      <c r="H19" s="307"/>
      <c r="I19" s="307"/>
      <c r="J19" s="307"/>
      <c r="K19" s="308"/>
      <c r="L19" s="276">
        <f t="shared" ref="L19:L32" si="0">K19*2</f>
        <v>0</v>
      </c>
    </row>
    <row r="20" spans="2:12" x14ac:dyDescent="0.25">
      <c r="B20" s="309">
        <v>2</v>
      </c>
      <c r="C20" s="136" t="s">
        <v>144</v>
      </c>
      <c r="D20" s="126">
        <v>1</v>
      </c>
      <c r="E20" s="126">
        <v>3231</v>
      </c>
      <c r="F20" s="129">
        <v>7000</v>
      </c>
      <c r="G20" s="129">
        <v>700</v>
      </c>
      <c r="H20" s="129"/>
      <c r="I20" s="129">
        <v>223</v>
      </c>
      <c r="J20" s="129"/>
      <c r="K20" s="290">
        <v>7700</v>
      </c>
      <c r="L20" s="276">
        <f t="shared" si="0"/>
        <v>15400</v>
      </c>
    </row>
    <row r="21" spans="2:12" x14ac:dyDescent="0.25">
      <c r="B21" s="309">
        <v>3</v>
      </c>
      <c r="C21" s="136" t="s">
        <v>144</v>
      </c>
      <c r="D21" s="126">
        <v>1</v>
      </c>
      <c r="E21" s="126">
        <v>3231</v>
      </c>
      <c r="F21" s="129">
        <v>6050</v>
      </c>
      <c r="G21" s="129"/>
      <c r="H21" s="129"/>
      <c r="I21" s="129"/>
      <c r="J21" s="129"/>
      <c r="K21" s="290">
        <v>6050</v>
      </c>
      <c r="L21" s="276">
        <f t="shared" si="0"/>
        <v>12100</v>
      </c>
    </row>
    <row r="22" spans="2:12" x14ac:dyDescent="0.25">
      <c r="B22" s="309"/>
      <c r="C22" s="126"/>
      <c r="D22" s="310"/>
      <c r="E22" s="310"/>
      <c r="F22" s="310"/>
      <c r="G22" s="310"/>
      <c r="H22" s="310"/>
      <c r="I22" s="310"/>
      <c r="J22" s="310"/>
      <c r="K22" s="311"/>
      <c r="L22" s="276">
        <f t="shared" si="0"/>
        <v>0</v>
      </c>
    </row>
    <row r="23" spans="2:12" ht="56.25" customHeight="1" x14ac:dyDescent="0.25">
      <c r="B23" s="309">
        <v>4</v>
      </c>
      <c r="C23" s="133" t="s">
        <v>159</v>
      </c>
      <c r="D23" s="134">
        <v>1</v>
      </c>
      <c r="E23" s="134">
        <v>5132</v>
      </c>
      <c r="F23" s="135">
        <v>5000</v>
      </c>
      <c r="G23" s="134"/>
      <c r="H23" s="312"/>
      <c r="I23" s="129">
        <v>523</v>
      </c>
      <c r="J23" s="129">
        <v>1000</v>
      </c>
      <c r="K23" s="290">
        <v>6000</v>
      </c>
      <c r="L23" s="276">
        <f t="shared" si="0"/>
        <v>12000</v>
      </c>
    </row>
    <row r="24" spans="2:12" x14ac:dyDescent="0.25">
      <c r="B24" s="309"/>
      <c r="C24" s="126"/>
      <c r="D24" s="310"/>
      <c r="E24" s="310"/>
      <c r="F24" s="310"/>
      <c r="G24" s="310"/>
      <c r="H24" s="310"/>
      <c r="I24" s="310"/>
      <c r="J24" s="310"/>
      <c r="K24" s="311"/>
      <c r="L24" s="276">
        <f t="shared" si="0"/>
        <v>0</v>
      </c>
    </row>
    <row r="25" spans="2:12" x14ac:dyDescent="0.25">
      <c r="B25" s="309">
        <v>5</v>
      </c>
      <c r="C25" s="292" t="s">
        <v>34</v>
      </c>
      <c r="D25" s="126">
        <v>0.5</v>
      </c>
      <c r="E25" s="126">
        <v>4114</v>
      </c>
      <c r="F25" s="138">
        <v>5000</v>
      </c>
      <c r="G25" s="131"/>
      <c r="H25" s="126"/>
      <c r="I25" s="129">
        <v>261.5</v>
      </c>
      <c r="J25" s="129">
        <v>500</v>
      </c>
      <c r="K25" s="290">
        <v>3000</v>
      </c>
      <c r="L25" s="276">
        <f t="shared" si="0"/>
        <v>6000</v>
      </c>
    </row>
    <row r="26" spans="2:12" x14ac:dyDescent="0.25">
      <c r="B26" s="309">
        <v>6</v>
      </c>
      <c r="C26" s="311" t="s">
        <v>151</v>
      </c>
      <c r="D26" s="126">
        <v>1</v>
      </c>
      <c r="E26" s="126">
        <v>8322</v>
      </c>
      <c r="F26" s="129">
        <v>5000</v>
      </c>
      <c r="G26" s="126"/>
      <c r="H26" s="126"/>
      <c r="I26" s="129">
        <v>523</v>
      </c>
      <c r="J26" s="129">
        <v>1000</v>
      </c>
      <c r="K26" s="290">
        <v>6000</v>
      </c>
      <c r="L26" s="276">
        <f t="shared" si="0"/>
        <v>12000</v>
      </c>
    </row>
    <row r="27" spans="2:12" x14ac:dyDescent="0.25">
      <c r="B27" s="313"/>
      <c r="C27" s="314"/>
      <c r="D27" s="310"/>
      <c r="E27" s="310"/>
      <c r="F27" s="310"/>
      <c r="G27" s="310"/>
      <c r="H27" s="310"/>
      <c r="I27" s="310"/>
      <c r="J27" s="310"/>
      <c r="K27" s="315"/>
      <c r="L27" s="276">
        <f t="shared" si="0"/>
        <v>0</v>
      </c>
    </row>
    <row r="28" spans="2:12" x14ac:dyDescent="0.25">
      <c r="B28" s="313"/>
      <c r="C28" s="139" t="s">
        <v>16</v>
      </c>
      <c r="D28" s="139">
        <f>SUM(D18:D27)</f>
        <v>5.5</v>
      </c>
      <c r="E28" s="139"/>
      <c r="F28" s="140">
        <f>SUM(F18:F27)</f>
        <v>38050</v>
      </c>
      <c r="G28" s="140">
        <f>G18+G20</f>
        <v>1200</v>
      </c>
      <c r="H28" s="140">
        <f>H18</f>
        <v>1000</v>
      </c>
      <c r="I28" s="140">
        <f>I20+I23+I25+I26</f>
        <v>1530.5</v>
      </c>
      <c r="J28" s="140">
        <f>J23+J25+J26</f>
        <v>2500</v>
      </c>
      <c r="K28" s="291">
        <f>SUM(K18:K27)</f>
        <v>40250</v>
      </c>
      <c r="L28" s="413">
        <f t="shared" si="0"/>
        <v>80500</v>
      </c>
    </row>
    <row r="29" spans="2:12" x14ac:dyDescent="0.25">
      <c r="B29" s="309"/>
      <c r="C29" s="126" t="s">
        <v>17</v>
      </c>
      <c r="D29" s="126">
        <v>1</v>
      </c>
      <c r="E29" s="126"/>
      <c r="F29" s="129">
        <f>F18</f>
        <v>10000</v>
      </c>
      <c r="G29" s="129">
        <f>G18</f>
        <v>500</v>
      </c>
      <c r="H29" s="129">
        <f>H28</f>
        <v>1000</v>
      </c>
      <c r="I29" s="312"/>
      <c r="J29" s="312"/>
      <c r="K29" s="290">
        <f>K18</f>
        <v>11500</v>
      </c>
      <c r="L29" s="276">
        <f t="shared" si="0"/>
        <v>23000</v>
      </c>
    </row>
    <row r="30" spans="2:12" x14ac:dyDescent="0.25">
      <c r="B30" s="309"/>
      <c r="C30" s="311" t="s">
        <v>18</v>
      </c>
      <c r="D30" s="126">
        <v>2</v>
      </c>
      <c r="E30" s="126"/>
      <c r="F30" s="129">
        <f>F20+F21</f>
        <v>13050</v>
      </c>
      <c r="G30" s="129">
        <f>G20</f>
        <v>700</v>
      </c>
      <c r="H30" s="129"/>
      <c r="I30" s="129">
        <f>I20</f>
        <v>223</v>
      </c>
      <c r="J30" s="129"/>
      <c r="K30" s="290">
        <f>K20+K21</f>
        <v>13750</v>
      </c>
      <c r="L30" s="276">
        <f t="shared" si="0"/>
        <v>27500</v>
      </c>
    </row>
    <row r="31" spans="2:12" x14ac:dyDescent="0.25">
      <c r="B31" s="309"/>
      <c r="C31" s="311" t="s">
        <v>19</v>
      </c>
      <c r="D31" s="134">
        <v>1</v>
      </c>
      <c r="E31" s="134"/>
      <c r="F31" s="135">
        <f>F23</f>
        <v>5000</v>
      </c>
      <c r="G31" s="134"/>
      <c r="H31" s="312"/>
      <c r="I31" s="312"/>
      <c r="J31" s="129">
        <f>J23</f>
        <v>1000</v>
      </c>
      <c r="K31" s="290">
        <f>K23</f>
        <v>6000</v>
      </c>
      <c r="L31" s="276">
        <f t="shared" si="0"/>
        <v>12000</v>
      </c>
    </row>
    <row r="32" spans="2:12" x14ac:dyDescent="0.25">
      <c r="B32" s="309"/>
      <c r="C32" s="311" t="s">
        <v>20</v>
      </c>
      <c r="D32" s="126">
        <v>1.5</v>
      </c>
      <c r="E32" s="126"/>
      <c r="F32" s="129">
        <f>F25+F26</f>
        <v>10000</v>
      </c>
      <c r="G32" s="126"/>
      <c r="H32" s="126"/>
      <c r="I32" s="312">
        <f>I23+I25+I26</f>
        <v>1307.5</v>
      </c>
      <c r="J32" s="129">
        <f>J25+J26</f>
        <v>1500</v>
      </c>
      <c r="K32" s="290">
        <f>K25+K26</f>
        <v>9000</v>
      </c>
      <c r="L32" s="276">
        <f t="shared" si="0"/>
        <v>18000</v>
      </c>
    </row>
    <row r="33" spans="2:12" ht="15.75" thickBot="1" x14ac:dyDescent="0.3">
      <c r="B33" s="316"/>
      <c r="C33" s="141"/>
      <c r="D33" s="317"/>
      <c r="E33" s="317"/>
      <c r="F33" s="318"/>
      <c r="G33" s="318"/>
      <c r="H33" s="317"/>
      <c r="I33" s="317"/>
      <c r="J33" s="317"/>
      <c r="K33" s="319"/>
      <c r="L33" s="297"/>
    </row>
    <row r="35" spans="2:12" ht="15.75" x14ac:dyDescent="0.25">
      <c r="C35" s="99" t="s">
        <v>21</v>
      </c>
      <c r="D35" s="99"/>
      <c r="E35" s="9"/>
      <c r="F35" s="544" t="s">
        <v>43</v>
      </c>
      <c r="G35" s="544"/>
    </row>
    <row r="36" spans="2:12" x14ac:dyDescent="0.25">
      <c r="C36" s="9"/>
      <c r="D36" s="9"/>
      <c r="E36" s="9"/>
      <c r="F36" s="25"/>
      <c r="G36" s="25"/>
    </row>
    <row r="37" spans="2:12" ht="15.75" x14ac:dyDescent="0.25">
      <c r="C37" s="99" t="s">
        <v>44</v>
      </c>
      <c r="D37" s="99"/>
      <c r="E37" s="99"/>
      <c r="F37" s="543" t="s">
        <v>108</v>
      </c>
      <c r="G37" s="543"/>
    </row>
  </sheetData>
  <mergeCells count="24">
    <mergeCell ref="K6:N6"/>
    <mergeCell ref="B7:K7"/>
    <mergeCell ref="B9:K9"/>
    <mergeCell ref="G10:H10"/>
    <mergeCell ref="B11:B16"/>
    <mergeCell ref="C11:C16"/>
    <mergeCell ref="D11:D16"/>
    <mergeCell ref="B8:K8"/>
    <mergeCell ref="K11:K16"/>
    <mergeCell ref="J11:J16"/>
    <mergeCell ref="L11:L16"/>
    <mergeCell ref="L1:N1"/>
    <mergeCell ref="K2:N2"/>
    <mergeCell ref="K5:N5"/>
    <mergeCell ref="H4:N4"/>
    <mergeCell ref="J3:N3"/>
    <mergeCell ref="F37:G37"/>
    <mergeCell ref="I12:I15"/>
    <mergeCell ref="E11:E16"/>
    <mergeCell ref="F11:F16"/>
    <mergeCell ref="G11:H11"/>
    <mergeCell ref="G12:G15"/>
    <mergeCell ref="F35:G35"/>
    <mergeCell ref="H12:H1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6"/>
  <sheetViews>
    <sheetView topLeftCell="A10" workbookViewId="0">
      <selection activeCell="C20" sqref="C20"/>
    </sheetView>
  </sheetViews>
  <sheetFormatPr defaultRowHeight="15" x14ac:dyDescent="0.25"/>
  <cols>
    <col min="3" max="3" width="30.5703125" customWidth="1"/>
    <col min="7" max="7" width="13.5703125" customWidth="1"/>
    <col min="8" max="8" width="12" customWidth="1"/>
    <col min="9" max="9" width="11.7109375" hidden="1" customWidth="1"/>
    <col min="10" max="10" width="11.7109375" customWidth="1"/>
    <col min="11" max="11" width="13.42578125" customWidth="1"/>
    <col min="12" max="12" width="10.7109375" bestFit="1" customWidth="1"/>
  </cols>
  <sheetData>
    <row r="1" spans="2:14" ht="15.75" x14ac:dyDescent="0.25">
      <c r="B1" s="115"/>
      <c r="C1" s="8"/>
      <c r="D1" s="9"/>
      <c r="E1" s="9"/>
      <c r="F1" s="9"/>
      <c r="G1" s="9"/>
      <c r="H1" s="193"/>
      <c r="I1" s="193"/>
      <c r="J1" s="193"/>
      <c r="K1" s="190"/>
      <c r="L1" s="516"/>
      <c r="M1" s="516"/>
      <c r="N1" s="516"/>
    </row>
    <row r="2" spans="2:14" ht="15.75" x14ac:dyDescent="0.25">
      <c r="B2" s="115"/>
      <c r="C2" s="8"/>
      <c r="D2" s="9"/>
      <c r="E2" s="9"/>
      <c r="F2" s="9"/>
      <c r="G2" s="114"/>
      <c r="H2" s="190"/>
      <c r="I2" s="190"/>
      <c r="J2" s="211"/>
      <c r="K2" s="580" t="s">
        <v>80</v>
      </c>
      <c r="L2" s="580"/>
      <c r="M2" s="580"/>
      <c r="N2" s="580"/>
    </row>
    <row r="3" spans="2:14" ht="15.75" x14ac:dyDescent="0.25">
      <c r="B3" s="115"/>
      <c r="C3" s="8"/>
      <c r="D3" s="9"/>
      <c r="E3" s="9"/>
      <c r="F3" s="9"/>
      <c r="G3" s="114"/>
      <c r="H3" s="190"/>
      <c r="I3" s="190"/>
      <c r="J3" s="496" t="s">
        <v>197</v>
      </c>
      <c r="K3" s="496"/>
      <c r="L3" s="496"/>
      <c r="M3" s="496"/>
      <c r="N3" s="496"/>
    </row>
    <row r="4" spans="2:14" ht="15.75" customHeight="1" x14ac:dyDescent="0.25">
      <c r="B4" s="115"/>
      <c r="C4" s="8"/>
      <c r="D4" s="9"/>
      <c r="E4" s="9"/>
      <c r="F4" s="9"/>
      <c r="G4" s="114"/>
      <c r="H4" s="581" t="s">
        <v>161</v>
      </c>
      <c r="I4" s="581"/>
      <c r="J4" s="581"/>
      <c r="K4" s="581"/>
      <c r="L4" s="581"/>
      <c r="M4" s="581"/>
      <c r="N4" s="581"/>
    </row>
    <row r="5" spans="2:14" ht="15.75" x14ac:dyDescent="0.25">
      <c r="B5" s="115"/>
      <c r="C5" s="8"/>
      <c r="D5" s="9"/>
      <c r="E5" s="9"/>
      <c r="F5" s="9"/>
      <c r="G5" s="114"/>
      <c r="H5" s="190"/>
      <c r="I5" s="190"/>
      <c r="J5" s="211"/>
      <c r="K5" s="580" t="s">
        <v>148</v>
      </c>
      <c r="L5" s="580"/>
      <c r="M5" s="580"/>
      <c r="N5" s="580"/>
    </row>
    <row r="6" spans="2:14" ht="15.75" x14ac:dyDescent="0.25">
      <c r="B6" s="115"/>
      <c r="C6" s="8"/>
      <c r="D6" s="9"/>
      <c r="E6" s="9"/>
      <c r="F6" s="9"/>
      <c r="G6" s="9"/>
      <c r="H6" s="193"/>
      <c r="I6" s="193"/>
      <c r="J6" s="193"/>
      <c r="K6" s="580" t="s">
        <v>135</v>
      </c>
      <c r="L6" s="580"/>
      <c r="M6" s="580"/>
      <c r="N6" s="580"/>
    </row>
    <row r="7" spans="2:14" ht="15.75" x14ac:dyDescent="0.25">
      <c r="B7" s="562" t="s">
        <v>1</v>
      </c>
      <c r="C7" s="562"/>
      <c r="D7" s="562"/>
      <c r="E7" s="562"/>
      <c r="F7" s="562"/>
      <c r="G7" s="562"/>
      <c r="H7" s="496"/>
      <c r="I7" s="562"/>
      <c r="J7" s="562"/>
      <c r="K7" s="562"/>
    </row>
    <row r="8" spans="2:14" ht="20.25" x14ac:dyDescent="0.25">
      <c r="B8" s="554" t="s">
        <v>258</v>
      </c>
      <c r="C8" s="554"/>
      <c r="D8" s="554"/>
      <c r="E8" s="554"/>
      <c r="F8" s="554"/>
      <c r="G8" s="554"/>
      <c r="H8" s="554"/>
      <c r="I8" s="554"/>
      <c r="J8" s="554"/>
      <c r="K8" s="554"/>
    </row>
    <row r="9" spans="2:14" ht="34.5" customHeight="1" x14ac:dyDescent="0.25">
      <c r="B9" s="550" t="s">
        <v>256</v>
      </c>
      <c r="C9" s="550"/>
      <c r="D9" s="550"/>
      <c r="E9" s="550"/>
      <c r="F9" s="550"/>
      <c r="G9" s="550"/>
      <c r="H9" s="550"/>
      <c r="I9" s="550"/>
      <c r="J9" s="550"/>
      <c r="K9" s="550"/>
    </row>
    <row r="10" spans="2:14" ht="16.5" thickBot="1" x14ac:dyDescent="0.3">
      <c r="B10" s="100"/>
      <c r="C10" s="100"/>
      <c r="D10" s="100"/>
      <c r="E10" s="100"/>
      <c r="F10" s="10"/>
      <c r="G10" s="563"/>
      <c r="H10" s="563"/>
      <c r="I10" s="10"/>
      <c r="J10" s="10"/>
      <c r="K10" s="11"/>
    </row>
    <row r="11" spans="2:14" ht="15" customHeight="1" x14ac:dyDescent="0.25">
      <c r="B11" s="520" t="s">
        <v>2</v>
      </c>
      <c r="C11" s="522" t="s">
        <v>3</v>
      </c>
      <c r="D11" s="522" t="s">
        <v>4</v>
      </c>
      <c r="E11" s="106" t="s">
        <v>65</v>
      </c>
      <c r="F11" s="522" t="s">
        <v>175</v>
      </c>
      <c r="G11" s="526" t="s">
        <v>5</v>
      </c>
      <c r="H11" s="527"/>
      <c r="I11" s="116"/>
      <c r="J11" s="579" t="s">
        <v>54</v>
      </c>
      <c r="K11" s="332" t="s">
        <v>7</v>
      </c>
      <c r="L11" s="538" t="s">
        <v>191</v>
      </c>
    </row>
    <row r="12" spans="2:14" ht="15" customHeight="1" x14ac:dyDescent="0.25">
      <c r="B12" s="572"/>
      <c r="C12" s="523"/>
      <c r="D12" s="574"/>
      <c r="E12" s="103" t="s">
        <v>61</v>
      </c>
      <c r="F12" s="523"/>
      <c r="G12" s="576" t="s">
        <v>104</v>
      </c>
      <c r="H12" s="576" t="s">
        <v>127</v>
      </c>
      <c r="I12" s="532" t="s">
        <v>57</v>
      </c>
      <c r="J12" s="574"/>
      <c r="K12" s="208"/>
      <c r="L12" s="539"/>
    </row>
    <row r="13" spans="2:14" x14ac:dyDescent="0.25">
      <c r="B13" s="572"/>
      <c r="C13" s="523"/>
      <c r="D13" s="574"/>
      <c r="E13" s="103" t="s">
        <v>62</v>
      </c>
      <c r="F13" s="523"/>
      <c r="G13" s="577"/>
      <c r="H13" s="577"/>
      <c r="I13" s="533"/>
      <c r="J13" s="574"/>
      <c r="K13" s="208" t="s">
        <v>9</v>
      </c>
      <c r="L13" s="539"/>
    </row>
    <row r="14" spans="2:14" x14ac:dyDescent="0.25">
      <c r="B14" s="572"/>
      <c r="C14" s="523"/>
      <c r="D14" s="574"/>
      <c r="E14" s="103" t="s">
        <v>63</v>
      </c>
      <c r="F14" s="523"/>
      <c r="G14" s="577"/>
      <c r="H14" s="577"/>
      <c r="I14" s="533"/>
      <c r="J14" s="574"/>
      <c r="K14" s="208"/>
      <c r="L14" s="539"/>
    </row>
    <row r="15" spans="2:14" x14ac:dyDescent="0.25">
      <c r="B15" s="572"/>
      <c r="C15" s="523"/>
      <c r="D15" s="574"/>
      <c r="E15" s="103" t="s">
        <v>64</v>
      </c>
      <c r="F15" s="523"/>
      <c r="G15" s="578"/>
      <c r="H15" s="578"/>
      <c r="I15" s="535"/>
      <c r="J15" s="574"/>
      <c r="K15" s="208" t="s">
        <v>10</v>
      </c>
      <c r="L15" s="539"/>
    </row>
    <row r="16" spans="2:14" ht="15.75" thickBot="1" x14ac:dyDescent="0.3">
      <c r="B16" s="573"/>
      <c r="C16" s="524"/>
      <c r="D16" s="575"/>
      <c r="E16" s="108"/>
      <c r="F16" s="524"/>
      <c r="G16" s="65" t="s">
        <v>12</v>
      </c>
      <c r="H16" s="64" t="s">
        <v>12</v>
      </c>
      <c r="I16" s="65" t="s">
        <v>13</v>
      </c>
      <c r="J16" s="575"/>
      <c r="K16" s="79"/>
      <c r="L16" s="540"/>
    </row>
    <row r="17" spans="2:12" ht="15.75" thickBot="1" x14ac:dyDescent="0.3">
      <c r="B17" s="66">
        <v>1</v>
      </c>
      <c r="C17" s="67">
        <v>2</v>
      </c>
      <c r="D17" s="67">
        <v>3</v>
      </c>
      <c r="E17" s="67">
        <v>4</v>
      </c>
      <c r="F17" s="67">
        <v>5</v>
      </c>
      <c r="G17" s="67">
        <v>6</v>
      </c>
      <c r="H17" s="67">
        <v>7</v>
      </c>
      <c r="I17" s="67">
        <v>8</v>
      </c>
      <c r="J17" s="67">
        <v>8</v>
      </c>
      <c r="K17" s="170">
        <v>9</v>
      </c>
      <c r="L17" s="273">
        <v>10</v>
      </c>
    </row>
    <row r="18" spans="2:12" ht="25.5" x14ac:dyDescent="0.25">
      <c r="B18" s="215">
        <v>1</v>
      </c>
      <c r="C18" s="265" t="s">
        <v>70</v>
      </c>
      <c r="D18" s="121">
        <v>1.5</v>
      </c>
      <c r="E18" s="121" t="s">
        <v>67</v>
      </c>
      <c r="F18" s="180">
        <v>10000</v>
      </c>
      <c r="G18" s="180">
        <v>1000</v>
      </c>
      <c r="H18" s="180">
        <v>1000</v>
      </c>
      <c r="I18" s="181"/>
      <c r="J18" s="181"/>
      <c r="K18" s="270">
        <v>17000</v>
      </c>
      <c r="L18" s="335">
        <f>K18*2</f>
        <v>34000</v>
      </c>
    </row>
    <row r="19" spans="2:12" x14ac:dyDescent="0.25">
      <c r="B19" s="122"/>
      <c r="C19" s="183"/>
      <c r="D19" s="183"/>
      <c r="E19" s="183"/>
      <c r="F19" s="185"/>
      <c r="G19" s="185"/>
      <c r="H19" s="185"/>
      <c r="I19" s="185"/>
      <c r="J19" s="185"/>
      <c r="K19" s="220"/>
      <c r="L19" s="335">
        <f t="shared" ref="L19:L32" si="0">K19*2</f>
        <v>0</v>
      </c>
    </row>
    <row r="20" spans="2:12" x14ac:dyDescent="0.25">
      <c r="B20" s="122">
        <v>2</v>
      </c>
      <c r="C20" s="178" t="s">
        <v>266</v>
      </c>
      <c r="D20" s="183">
        <v>1</v>
      </c>
      <c r="E20" s="183">
        <v>3231</v>
      </c>
      <c r="F20" s="184">
        <v>7000</v>
      </c>
      <c r="G20" s="184">
        <v>1050</v>
      </c>
      <c r="H20" s="246"/>
      <c r="I20" s="183"/>
      <c r="J20" s="183"/>
      <c r="K20" s="271">
        <v>8050</v>
      </c>
      <c r="L20" s="335">
        <f t="shared" si="0"/>
        <v>16100</v>
      </c>
    </row>
    <row r="21" spans="2:12" x14ac:dyDescent="0.25">
      <c r="B21" s="122">
        <v>3</v>
      </c>
      <c r="C21" s="183" t="s">
        <v>39</v>
      </c>
      <c r="D21" s="183">
        <v>1</v>
      </c>
      <c r="E21" s="183">
        <v>3231</v>
      </c>
      <c r="F21" s="184">
        <v>6050</v>
      </c>
      <c r="G21" s="184"/>
      <c r="H21" s="246"/>
      <c r="I21" s="183"/>
      <c r="J21" s="183"/>
      <c r="K21" s="271">
        <v>6050</v>
      </c>
      <c r="L21" s="335">
        <f t="shared" si="0"/>
        <v>12100</v>
      </c>
    </row>
    <row r="22" spans="2:12" x14ac:dyDescent="0.25">
      <c r="B22" s="122"/>
      <c r="C22" s="183"/>
      <c r="D22" s="183"/>
      <c r="E22" s="183"/>
      <c r="F22" s="183"/>
      <c r="G22" s="183"/>
      <c r="H22" s="247"/>
      <c r="I22" s="183"/>
      <c r="J22" s="183"/>
      <c r="K22" s="220"/>
      <c r="L22" s="335">
        <f t="shared" si="0"/>
        <v>0</v>
      </c>
    </row>
    <row r="23" spans="2:12" ht="51" x14ac:dyDescent="0.25">
      <c r="B23" s="122">
        <v>4</v>
      </c>
      <c r="C23" s="241" t="s">
        <v>159</v>
      </c>
      <c r="D23" s="216">
        <v>1.5</v>
      </c>
      <c r="E23" s="216">
        <v>5132</v>
      </c>
      <c r="F23" s="223">
        <v>5000</v>
      </c>
      <c r="G23" s="183"/>
      <c r="H23" s="183"/>
      <c r="I23" s="184">
        <v>784.5</v>
      </c>
      <c r="J23" s="184">
        <v>1500</v>
      </c>
      <c r="K23" s="271">
        <v>9000</v>
      </c>
      <c r="L23" s="335">
        <f t="shared" si="0"/>
        <v>18000</v>
      </c>
    </row>
    <row r="24" spans="2:12" x14ac:dyDescent="0.25">
      <c r="B24" s="122"/>
      <c r="C24" s="183"/>
      <c r="D24" s="248"/>
      <c r="E24" s="248"/>
      <c r="F24" s="249"/>
      <c r="G24" s="248"/>
      <c r="H24" s="248"/>
      <c r="I24" s="221"/>
      <c r="J24" s="221"/>
      <c r="K24" s="271"/>
      <c r="L24" s="335">
        <f t="shared" si="0"/>
        <v>0</v>
      </c>
    </row>
    <row r="25" spans="2:12" x14ac:dyDescent="0.25">
      <c r="B25" s="122">
        <v>5</v>
      </c>
      <c r="C25" s="216" t="s">
        <v>151</v>
      </c>
      <c r="D25" s="183">
        <v>1</v>
      </c>
      <c r="E25" s="183">
        <v>8322</v>
      </c>
      <c r="F25" s="184">
        <v>5000</v>
      </c>
      <c r="G25" s="183"/>
      <c r="H25" s="183"/>
      <c r="I25" s="184">
        <v>523</v>
      </c>
      <c r="J25" s="184">
        <v>1000</v>
      </c>
      <c r="K25" s="271">
        <v>6000</v>
      </c>
      <c r="L25" s="335">
        <f t="shared" si="0"/>
        <v>12000</v>
      </c>
    </row>
    <row r="26" spans="2:12" x14ac:dyDescent="0.25">
      <c r="B26" s="122">
        <v>6</v>
      </c>
      <c r="C26" s="183" t="s">
        <v>40</v>
      </c>
      <c r="D26" s="183">
        <v>0.5</v>
      </c>
      <c r="E26" s="183">
        <v>9141</v>
      </c>
      <c r="F26" s="250">
        <v>5000</v>
      </c>
      <c r="G26" s="222"/>
      <c r="H26" s="183"/>
      <c r="I26" s="184">
        <v>261.5</v>
      </c>
      <c r="J26" s="184">
        <v>500</v>
      </c>
      <c r="K26" s="271">
        <v>3000</v>
      </c>
      <c r="L26" s="335">
        <f t="shared" si="0"/>
        <v>6000</v>
      </c>
    </row>
    <row r="27" spans="2:12" x14ac:dyDescent="0.25">
      <c r="B27" s="122"/>
      <c r="C27" s="222"/>
      <c r="D27" s="183"/>
      <c r="E27" s="183"/>
      <c r="F27" s="183"/>
      <c r="G27" s="183"/>
      <c r="H27" s="183"/>
      <c r="I27" s="183"/>
      <c r="J27" s="183"/>
      <c r="K27" s="220"/>
      <c r="L27" s="335">
        <f t="shared" si="0"/>
        <v>0</v>
      </c>
    </row>
    <row r="28" spans="2:12" x14ac:dyDescent="0.25">
      <c r="B28" s="336"/>
      <c r="C28" s="218" t="s">
        <v>16</v>
      </c>
      <c r="D28" s="218">
        <f>SUM(D18:D27)</f>
        <v>6.5</v>
      </c>
      <c r="E28" s="218"/>
      <c r="F28" s="219">
        <f>SUM(F18:F27)</f>
        <v>38050</v>
      </c>
      <c r="G28" s="219">
        <f>G18+G20+G21</f>
        <v>2050</v>
      </c>
      <c r="H28" s="219">
        <f>H18</f>
        <v>1000</v>
      </c>
      <c r="I28" s="219">
        <f>I23+I25+I26</f>
        <v>1569</v>
      </c>
      <c r="J28" s="219">
        <f>J23+J25+J26</f>
        <v>3000</v>
      </c>
      <c r="K28" s="333">
        <f>SUM(K18:K27)</f>
        <v>49100</v>
      </c>
      <c r="L28" s="414">
        <f t="shared" si="0"/>
        <v>98200</v>
      </c>
    </row>
    <row r="29" spans="2:12" x14ac:dyDescent="0.25">
      <c r="B29" s="122"/>
      <c r="C29" s="183" t="s">
        <v>17</v>
      </c>
      <c r="D29" s="183">
        <v>1.5</v>
      </c>
      <c r="E29" s="183"/>
      <c r="F29" s="184">
        <f>F18</f>
        <v>10000</v>
      </c>
      <c r="G29" s="184">
        <f>G18</f>
        <v>1000</v>
      </c>
      <c r="H29" s="184">
        <f>H28</f>
        <v>1000</v>
      </c>
      <c r="I29" s="185"/>
      <c r="J29" s="185"/>
      <c r="K29" s="271">
        <f>K18</f>
        <v>17000</v>
      </c>
      <c r="L29" s="335">
        <f t="shared" si="0"/>
        <v>34000</v>
      </c>
    </row>
    <row r="30" spans="2:12" x14ac:dyDescent="0.25">
      <c r="B30" s="122"/>
      <c r="C30" s="220" t="s">
        <v>18</v>
      </c>
      <c r="D30" s="183">
        <v>2</v>
      </c>
      <c r="E30" s="183"/>
      <c r="F30" s="184">
        <f>F20+F21</f>
        <v>13050</v>
      </c>
      <c r="G30" s="184">
        <f>G20+G21</f>
        <v>1050</v>
      </c>
      <c r="H30" s="184"/>
      <c r="I30" s="183"/>
      <c r="J30" s="183"/>
      <c r="K30" s="271">
        <f>K20+K21</f>
        <v>14100</v>
      </c>
      <c r="L30" s="335">
        <f t="shared" si="0"/>
        <v>28200</v>
      </c>
    </row>
    <row r="31" spans="2:12" x14ac:dyDescent="0.25">
      <c r="B31" s="122"/>
      <c r="C31" s="220" t="s">
        <v>19</v>
      </c>
      <c r="D31" s="183">
        <v>1.5</v>
      </c>
      <c r="E31" s="183"/>
      <c r="F31" s="184">
        <f>F23</f>
        <v>5000</v>
      </c>
      <c r="G31" s="183"/>
      <c r="H31" s="183"/>
      <c r="I31" s="184">
        <f>I23</f>
        <v>784.5</v>
      </c>
      <c r="J31" s="184">
        <f>J23</f>
        <v>1500</v>
      </c>
      <c r="K31" s="271">
        <f>K23</f>
        <v>9000</v>
      </c>
      <c r="L31" s="335">
        <f t="shared" si="0"/>
        <v>18000</v>
      </c>
    </row>
    <row r="32" spans="2:12" ht="15.75" thickBot="1" x14ac:dyDescent="0.3">
      <c r="B32" s="337"/>
      <c r="C32" s="225" t="s">
        <v>20</v>
      </c>
      <c r="D32" s="251">
        <v>1.5</v>
      </c>
      <c r="E32" s="251"/>
      <c r="F32" s="230">
        <f>F25+F26</f>
        <v>10000</v>
      </c>
      <c r="G32" s="251"/>
      <c r="H32" s="251"/>
      <c r="I32" s="230">
        <f>I25+I26</f>
        <v>784.5</v>
      </c>
      <c r="J32" s="230">
        <f>J25+J26</f>
        <v>1500</v>
      </c>
      <c r="K32" s="334">
        <f>K25+K26</f>
        <v>9000</v>
      </c>
      <c r="L32" s="335">
        <f t="shared" si="0"/>
        <v>18000</v>
      </c>
    </row>
    <row r="34" spans="3:7" ht="15.75" x14ac:dyDescent="0.25">
      <c r="C34" s="99" t="s">
        <v>21</v>
      </c>
      <c r="D34" s="99"/>
      <c r="E34" s="9"/>
      <c r="F34" s="544" t="s">
        <v>43</v>
      </c>
      <c r="G34" s="544"/>
    </row>
    <row r="35" spans="3:7" x14ac:dyDescent="0.25">
      <c r="C35" s="9"/>
      <c r="D35" s="9"/>
      <c r="E35" s="9"/>
      <c r="F35" s="25"/>
      <c r="G35" s="25"/>
    </row>
    <row r="36" spans="3:7" ht="15.75" x14ac:dyDescent="0.25">
      <c r="C36" s="99" t="s">
        <v>44</v>
      </c>
      <c r="D36" s="99"/>
      <c r="E36" s="99"/>
      <c r="F36" s="543" t="s">
        <v>108</v>
      </c>
      <c r="G36" s="543"/>
    </row>
  </sheetData>
  <mergeCells count="22">
    <mergeCell ref="L11:L16"/>
    <mergeCell ref="K6:N6"/>
    <mergeCell ref="L1:N1"/>
    <mergeCell ref="K2:N2"/>
    <mergeCell ref="K5:N5"/>
    <mergeCell ref="H4:N4"/>
    <mergeCell ref="J3:N3"/>
    <mergeCell ref="F34:G34"/>
    <mergeCell ref="F36:G36"/>
    <mergeCell ref="B7:K7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B8:K8"/>
    <mergeCell ref="J11:J1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topLeftCell="A19" workbookViewId="0">
      <selection activeCell="B9" sqref="B9:K9"/>
    </sheetView>
  </sheetViews>
  <sheetFormatPr defaultRowHeight="15" x14ac:dyDescent="0.25"/>
  <cols>
    <col min="3" max="3" width="26.7109375" customWidth="1"/>
    <col min="7" max="7" width="12.140625" customWidth="1"/>
    <col min="8" max="8" width="10.5703125" customWidth="1"/>
    <col min="9" max="9" width="0" hidden="1" customWidth="1"/>
    <col min="11" max="11" width="14.5703125" customWidth="1"/>
    <col min="12" max="12" width="9.5703125" bestFit="1" customWidth="1"/>
  </cols>
  <sheetData>
    <row r="1" spans="2:14" ht="15.75" x14ac:dyDescent="0.25">
      <c r="B1" s="115"/>
      <c r="C1" s="8"/>
      <c r="D1" s="9"/>
      <c r="E1" s="9"/>
      <c r="F1" s="9"/>
      <c r="G1" s="9"/>
      <c r="H1" s="193"/>
      <c r="I1" s="193"/>
      <c r="J1" s="193"/>
      <c r="K1" s="190"/>
      <c r="L1" s="516"/>
      <c r="M1" s="516"/>
      <c r="N1" s="516"/>
    </row>
    <row r="2" spans="2:14" ht="15.75" x14ac:dyDescent="0.25">
      <c r="B2" s="115"/>
      <c r="C2" s="8"/>
      <c r="D2" s="9"/>
      <c r="E2" s="9"/>
      <c r="F2" s="9"/>
      <c r="G2" s="114"/>
      <c r="H2" s="190"/>
      <c r="I2" s="190"/>
      <c r="J2" s="211"/>
      <c r="K2" s="580" t="s">
        <v>122</v>
      </c>
      <c r="L2" s="580"/>
      <c r="M2" s="580"/>
      <c r="N2" s="580"/>
    </row>
    <row r="3" spans="2:14" ht="15.75" x14ac:dyDescent="0.25">
      <c r="B3" s="115"/>
      <c r="C3" s="8"/>
      <c r="D3" s="9"/>
      <c r="E3" s="9"/>
      <c r="F3" s="9"/>
      <c r="G3" s="114"/>
      <c r="H3" s="190"/>
      <c r="I3" s="190"/>
      <c r="J3" s="496" t="s">
        <v>198</v>
      </c>
      <c r="K3" s="496"/>
      <c r="L3" s="496"/>
      <c r="M3" s="496"/>
      <c r="N3" s="496"/>
    </row>
    <row r="4" spans="2:14" ht="15.75" customHeight="1" x14ac:dyDescent="0.25">
      <c r="B4" s="115"/>
      <c r="C4" s="8"/>
      <c r="D4" s="9"/>
      <c r="E4" s="9"/>
      <c r="F4" s="9"/>
      <c r="G4" s="114"/>
      <c r="H4" s="581" t="s">
        <v>160</v>
      </c>
      <c r="I4" s="581"/>
      <c r="J4" s="581"/>
      <c r="K4" s="581"/>
      <c r="L4" s="581"/>
      <c r="M4" s="581"/>
      <c r="N4" s="581"/>
    </row>
    <row r="5" spans="2:14" ht="15.75" x14ac:dyDescent="0.25">
      <c r="B5" s="115"/>
      <c r="C5" s="8"/>
      <c r="D5" s="9"/>
      <c r="E5" s="9"/>
      <c r="F5" s="9"/>
      <c r="G5" s="114"/>
      <c r="H5" s="190"/>
      <c r="I5" s="190"/>
      <c r="J5" s="211"/>
      <c r="K5" s="580" t="s">
        <v>148</v>
      </c>
      <c r="L5" s="580"/>
      <c r="M5" s="580"/>
      <c r="N5" s="580"/>
    </row>
    <row r="6" spans="2:14" ht="15.75" x14ac:dyDescent="0.25">
      <c r="B6" s="115"/>
      <c r="C6" s="8"/>
      <c r="D6" s="9"/>
      <c r="E6" s="9"/>
      <c r="F6" s="9"/>
      <c r="G6" s="9"/>
      <c r="H6" s="193"/>
      <c r="I6" s="193"/>
      <c r="J6" s="193"/>
      <c r="K6" s="590" t="s">
        <v>136</v>
      </c>
      <c r="L6" s="590"/>
      <c r="M6" s="590"/>
      <c r="N6" s="590"/>
    </row>
    <row r="7" spans="2:14" ht="15.75" x14ac:dyDescent="0.25">
      <c r="B7" s="562" t="s">
        <v>1</v>
      </c>
      <c r="C7" s="562"/>
      <c r="D7" s="562"/>
      <c r="E7" s="562"/>
      <c r="F7" s="562"/>
      <c r="G7" s="562"/>
      <c r="H7" s="496"/>
      <c r="I7" s="562"/>
      <c r="J7" s="562"/>
      <c r="K7" s="562"/>
    </row>
    <row r="8" spans="2:14" ht="18.75" x14ac:dyDescent="0.25">
      <c r="B8" s="588" t="s">
        <v>259</v>
      </c>
      <c r="C8" s="588"/>
      <c r="D8" s="588"/>
      <c r="E8" s="588"/>
      <c r="F8" s="588"/>
      <c r="G8" s="588"/>
      <c r="H8" s="588"/>
      <c r="I8" s="588"/>
      <c r="J8" s="588"/>
      <c r="K8" s="588"/>
    </row>
    <row r="9" spans="2:14" ht="34.5" customHeight="1" x14ac:dyDescent="0.25">
      <c r="B9" s="550" t="s">
        <v>252</v>
      </c>
      <c r="C9" s="550"/>
      <c r="D9" s="550"/>
      <c r="E9" s="550"/>
      <c r="F9" s="550"/>
      <c r="G9" s="550"/>
      <c r="H9" s="550"/>
      <c r="I9" s="550"/>
      <c r="J9" s="550"/>
      <c r="K9" s="550"/>
    </row>
    <row r="10" spans="2:14" ht="16.5" thickBot="1" x14ac:dyDescent="0.3">
      <c r="B10" s="100"/>
      <c r="C10" s="100"/>
      <c r="D10" s="100"/>
      <c r="E10" s="100"/>
      <c r="F10" s="10"/>
      <c r="G10" s="563"/>
      <c r="H10" s="563"/>
      <c r="I10" s="10"/>
      <c r="J10" s="10"/>
      <c r="K10" s="11"/>
    </row>
    <row r="11" spans="2:14" ht="15" customHeight="1" x14ac:dyDescent="0.25">
      <c r="B11" s="470" t="s">
        <v>2</v>
      </c>
      <c r="C11" s="473" t="s">
        <v>3</v>
      </c>
      <c r="D11" s="473" t="s">
        <v>4</v>
      </c>
      <c r="E11" s="62" t="s">
        <v>65</v>
      </c>
      <c r="F11" s="473" t="s">
        <v>175</v>
      </c>
      <c r="G11" s="582" t="s">
        <v>5</v>
      </c>
      <c r="H11" s="583"/>
      <c r="I11" s="117"/>
      <c r="J11" s="589" t="s">
        <v>54</v>
      </c>
      <c r="K11" s="267" t="s">
        <v>58</v>
      </c>
      <c r="L11" s="538" t="s">
        <v>191</v>
      </c>
    </row>
    <row r="12" spans="2:14" ht="15" customHeight="1" x14ac:dyDescent="0.25">
      <c r="B12" s="471"/>
      <c r="C12" s="474"/>
      <c r="D12" s="476"/>
      <c r="E12" s="38" t="s">
        <v>61</v>
      </c>
      <c r="F12" s="474"/>
      <c r="G12" s="585" t="s">
        <v>104</v>
      </c>
      <c r="H12" s="585" t="s">
        <v>127</v>
      </c>
      <c r="I12" s="584" t="s">
        <v>56</v>
      </c>
      <c r="J12" s="476"/>
      <c r="K12" s="264"/>
      <c r="L12" s="539"/>
    </row>
    <row r="13" spans="2:14" x14ac:dyDescent="0.25">
      <c r="B13" s="471"/>
      <c r="C13" s="474"/>
      <c r="D13" s="476"/>
      <c r="E13" s="38" t="s">
        <v>62</v>
      </c>
      <c r="F13" s="474"/>
      <c r="G13" s="586"/>
      <c r="H13" s="586"/>
      <c r="I13" s="484"/>
      <c r="J13" s="476"/>
      <c r="K13" s="264" t="s">
        <v>9</v>
      </c>
      <c r="L13" s="539"/>
    </row>
    <row r="14" spans="2:14" x14ac:dyDescent="0.25">
      <c r="B14" s="471"/>
      <c r="C14" s="474"/>
      <c r="D14" s="476"/>
      <c r="E14" s="38" t="s">
        <v>63</v>
      </c>
      <c r="F14" s="474"/>
      <c r="G14" s="586"/>
      <c r="H14" s="586"/>
      <c r="I14" s="484"/>
      <c r="J14" s="476"/>
      <c r="K14" s="264"/>
      <c r="L14" s="539"/>
    </row>
    <row r="15" spans="2:14" x14ac:dyDescent="0.25">
      <c r="B15" s="471"/>
      <c r="C15" s="474"/>
      <c r="D15" s="476"/>
      <c r="E15" s="38" t="s">
        <v>64</v>
      </c>
      <c r="F15" s="474"/>
      <c r="G15" s="587"/>
      <c r="H15" s="587"/>
      <c r="I15" s="486"/>
      <c r="J15" s="476"/>
      <c r="K15" s="264" t="s">
        <v>10</v>
      </c>
      <c r="L15" s="539"/>
    </row>
    <row r="16" spans="2:14" ht="15.75" thickBot="1" x14ac:dyDescent="0.3">
      <c r="B16" s="472"/>
      <c r="C16" s="475"/>
      <c r="D16" s="477"/>
      <c r="E16" s="109"/>
      <c r="F16" s="475"/>
      <c r="G16" s="81" t="s">
        <v>12</v>
      </c>
      <c r="H16" s="82" t="s">
        <v>12</v>
      </c>
      <c r="I16" s="81" t="s">
        <v>13</v>
      </c>
      <c r="J16" s="477"/>
      <c r="K16" s="268"/>
      <c r="L16" s="540"/>
    </row>
    <row r="17" spans="2:12" ht="15.75" thickBot="1" x14ac:dyDescent="0.3">
      <c r="B17" s="66">
        <v>1</v>
      </c>
      <c r="C17" s="67">
        <v>2</v>
      </c>
      <c r="D17" s="67">
        <v>3</v>
      </c>
      <c r="E17" s="67">
        <v>4</v>
      </c>
      <c r="F17" s="67">
        <v>5</v>
      </c>
      <c r="G17" s="67">
        <v>6</v>
      </c>
      <c r="H17" s="67">
        <v>7</v>
      </c>
      <c r="I17" s="67">
        <v>11</v>
      </c>
      <c r="J17" s="67">
        <v>8</v>
      </c>
      <c r="K17" s="170">
        <v>9</v>
      </c>
      <c r="L17" s="273">
        <v>10</v>
      </c>
    </row>
    <row r="18" spans="2:12" ht="25.5" x14ac:dyDescent="0.25">
      <c r="B18" s="215">
        <v>1</v>
      </c>
      <c r="C18" s="265" t="s">
        <v>77</v>
      </c>
      <c r="D18" s="252">
        <v>1</v>
      </c>
      <c r="E18" s="252" t="s">
        <v>67</v>
      </c>
      <c r="F18" s="253">
        <v>10000</v>
      </c>
      <c r="G18" s="252"/>
      <c r="H18" s="253">
        <v>1000</v>
      </c>
      <c r="I18" s="252"/>
      <c r="J18" s="252"/>
      <c r="K18" s="338">
        <v>11000</v>
      </c>
      <c r="L18" s="343">
        <f>K18*2</f>
        <v>22000</v>
      </c>
    </row>
    <row r="19" spans="2:12" x14ac:dyDescent="0.25">
      <c r="B19" s="122"/>
      <c r="C19" s="183"/>
      <c r="D19" s="183"/>
      <c r="E19" s="183"/>
      <c r="F19" s="185"/>
      <c r="G19" s="185"/>
      <c r="H19" s="185"/>
      <c r="I19" s="185"/>
      <c r="J19" s="185"/>
      <c r="K19" s="339"/>
      <c r="L19" s="343">
        <f t="shared" ref="L19:L30" si="0">K19*2</f>
        <v>0</v>
      </c>
    </row>
    <row r="20" spans="2:12" x14ac:dyDescent="0.25">
      <c r="B20" s="122">
        <v>2</v>
      </c>
      <c r="C20" s="255" t="s">
        <v>37</v>
      </c>
      <c r="D20" s="183">
        <v>2</v>
      </c>
      <c r="E20" s="183">
        <v>3231</v>
      </c>
      <c r="F20" s="184">
        <v>6050</v>
      </c>
      <c r="G20" s="184">
        <v>1512.5</v>
      </c>
      <c r="H20" s="183"/>
      <c r="I20" s="183"/>
      <c r="J20" s="183"/>
      <c r="K20" s="271">
        <v>13612.5</v>
      </c>
      <c r="L20" s="343">
        <f t="shared" si="0"/>
        <v>27225</v>
      </c>
    </row>
    <row r="21" spans="2:12" x14ac:dyDescent="0.25">
      <c r="B21" s="122"/>
      <c r="C21" s="256"/>
      <c r="D21" s="248"/>
      <c r="E21" s="248"/>
      <c r="F21" s="248"/>
      <c r="G21" s="248"/>
      <c r="H21" s="248"/>
      <c r="I21" s="248"/>
      <c r="J21" s="248"/>
      <c r="K21" s="340"/>
      <c r="L21" s="343">
        <f t="shared" si="0"/>
        <v>0</v>
      </c>
    </row>
    <row r="22" spans="2:12" ht="63.75" x14ac:dyDescent="0.25">
      <c r="B22" s="122">
        <v>3</v>
      </c>
      <c r="C22" s="241" t="s">
        <v>159</v>
      </c>
      <c r="D22" s="221">
        <v>1</v>
      </c>
      <c r="E22" s="221">
        <v>5132</v>
      </c>
      <c r="F22" s="223">
        <v>5000</v>
      </c>
      <c r="G22" s="221"/>
      <c r="H22" s="185"/>
      <c r="I22" s="184">
        <v>523</v>
      </c>
      <c r="J22" s="184">
        <v>1000</v>
      </c>
      <c r="K22" s="271">
        <v>6000</v>
      </c>
      <c r="L22" s="343">
        <f t="shared" si="0"/>
        <v>12000</v>
      </c>
    </row>
    <row r="23" spans="2:12" x14ac:dyDescent="0.25">
      <c r="B23" s="122"/>
      <c r="C23" s="183"/>
      <c r="D23" s="248"/>
      <c r="E23" s="248"/>
      <c r="F23" s="248"/>
      <c r="G23" s="248"/>
      <c r="H23" s="248"/>
      <c r="I23" s="248"/>
      <c r="J23" s="248"/>
      <c r="K23" s="340"/>
      <c r="L23" s="343">
        <f t="shared" si="0"/>
        <v>0</v>
      </c>
    </row>
    <row r="24" spans="2:12" x14ac:dyDescent="0.25">
      <c r="B24" s="263">
        <v>4</v>
      </c>
      <c r="C24" s="183" t="s">
        <v>25</v>
      </c>
      <c r="D24" s="183">
        <v>1</v>
      </c>
      <c r="E24" s="183">
        <v>8322</v>
      </c>
      <c r="F24" s="184">
        <v>5000</v>
      </c>
      <c r="G24" s="183"/>
      <c r="H24" s="183"/>
      <c r="I24" s="184">
        <v>523</v>
      </c>
      <c r="J24" s="184">
        <v>1000</v>
      </c>
      <c r="K24" s="271">
        <v>6000</v>
      </c>
      <c r="L24" s="343">
        <f t="shared" si="0"/>
        <v>12000</v>
      </c>
    </row>
    <row r="25" spans="2:12" x14ac:dyDescent="0.25">
      <c r="B25" s="122"/>
      <c r="C25" s="183"/>
      <c r="D25" s="248"/>
      <c r="E25" s="248"/>
      <c r="F25" s="248"/>
      <c r="G25" s="248"/>
      <c r="H25" s="248"/>
      <c r="I25" s="248"/>
      <c r="J25" s="248"/>
      <c r="K25" s="340"/>
      <c r="L25" s="343">
        <f t="shared" si="0"/>
        <v>0</v>
      </c>
    </row>
    <row r="26" spans="2:12" x14ac:dyDescent="0.25">
      <c r="B26" s="122"/>
      <c r="C26" s="218" t="s">
        <v>16</v>
      </c>
      <c r="D26" s="218">
        <f>SUM(D18:D25)</f>
        <v>5</v>
      </c>
      <c r="E26" s="218"/>
      <c r="F26" s="254">
        <f>SUM(F18:F25)</f>
        <v>26050</v>
      </c>
      <c r="G26" s="219">
        <f>G20</f>
        <v>1512.5</v>
      </c>
      <c r="H26" s="219">
        <f>H18</f>
        <v>1000</v>
      </c>
      <c r="I26" s="219">
        <f>I22+I24</f>
        <v>1046</v>
      </c>
      <c r="J26" s="219">
        <f>J22+J24</f>
        <v>2000</v>
      </c>
      <c r="K26" s="341">
        <f>SUM(K18:K25)</f>
        <v>36612.5</v>
      </c>
      <c r="L26" s="415">
        <f t="shared" si="0"/>
        <v>73225</v>
      </c>
    </row>
    <row r="27" spans="2:12" x14ac:dyDescent="0.25">
      <c r="B27" s="122"/>
      <c r="C27" s="220" t="s">
        <v>17</v>
      </c>
      <c r="D27" s="183">
        <v>1</v>
      </c>
      <c r="E27" s="183"/>
      <c r="F27" s="223">
        <f>F18</f>
        <v>10000</v>
      </c>
      <c r="G27" s="221"/>
      <c r="H27" s="223">
        <f>H18</f>
        <v>1000</v>
      </c>
      <c r="I27" s="221"/>
      <c r="J27" s="221"/>
      <c r="K27" s="342">
        <f>K18</f>
        <v>11000</v>
      </c>
      <c r="L27" s="343">
        <f t="shared" si="0"/>
        <v>22000</v>
      </c>
    </row>
    <row r="28" spans="2:12" x14ac:dyDescent="0.25">
      <c r="B28" s="122"/>
      <c r="C28" s="220" t="s">
        <v>18</v>
      </c>
      <c r="D28" s="183">
        <v>2</v>
      </c>
      <c r="E28" s="183"/>
      <c r="F28" s="184">
        <f>F20</f>
        <v>6050</v>
      </c>
      <c r="G28" s="184">
        <f>G26</f>
        <v>1512.5</v>
      </c>
      <c r="H28" s="185"/>
      <c r="I28" s="185"/>
      <c r="J28" s="185"/>
      <c r="K28" s="271">
        <f>K20</f>
        <v>13612.5</v>
      </c>
      <c r="L28" s="343">
        <f t="shared" si="0"/>
        <v>27225</v>
      </c>
    </row>
    <row r="29" spans="2:12" x14ac:dyDescent="0.25">
      <c r="B29" s="122"/>
      <c r="C29" s="220" t="s">
        <v>19</v>
      </c>
      <c r="D29" s="183">
        <v>1</v>
      </c>
      <c r="E29" s="183"/>
      <c r="F29" s="223">
        <f>F22</f>
        <v>5000</v>
      </c>
      <c r="G29" s="221"/>
      <c r="H29" s="185"/>
      <c r="I29" s="184">
        <f>I22</f>
        <v>523</v>
      </c>
      <c r="J29" s="184">
        <f>J22</f>
        <v>1000</v>
      </c>
      <c r="K29" s="271">
        <f>K22</f>
        <v>6000</v>
      </c>
      <c r="L29" s="343">
        <f t="shared" si="0"/>
        <v>12000</v>
      </c>
    </row>
    <row r="30" spans="2:12" ht="15.75" thickBot="1" x14ac:dyDescent="0.3">
      <c r="B30" s="337"/>
      <c r="C30" s="225" t="s">
        <v>20</v>
      </c>
      <c r="D30" s="245">
        <v>1</v>
      </c>
      <c r="E30" s="245"/>
      <c r="F30" s="230">
        <f>F24</f>
        <v>5000</v>
      </c>
      <c r="G30" s="251"/>
      <c r="H30" s="251"/>
      <c r="I30" s="230">
        <f>I24</f>
        <v>523</v>
      </c>
      <c r="J30" s="230">
        <f>J24</f>
        <v>1000</v>
      </c>
      <c r="K30" s="334">
        <f>K24</f>
        <v>6000</v>
      </c>
      <c r="L30" s="343">
        <f t="shared" si="0"/>
        <v>12000</v>
      </c>
    </row>
    <row r="31" spans="2:12" x14ac:dyDescent="0.25">
      <c r="B31" s="25"/>
      <c r="C31" s="105"/>
      <c r="D31" s="29"/>
      <c r="E31" s="29"/>
      <c r="F31" s="29"/>
      <c r="G31" s="29"/>
      <c r="H31" s="29"/>
      <c r="I31" s="29"/>
      <c r="J31" s="29"/>
      <c r="K31" s="29"/>
    </row>
    <row r="32" spans="2:12" ht="15.75" x14ac:dyDescent="0.25">
      <c r="B32" s="25"/>
      <c r="C32" s="99" t="s">
        <v>21</v>
      </c>
      <c r="D32" s="99"/>
      <c r="E32" s="9"/>
      <c r="F32" s="544" t="s">
        <v>43</v>
      </c>
      <c r="G32" s="544"/>
      <c r="H32" s="29"/>
      <c r="I32" s="29"/>
      <c r="J32" s="29"/>
      <c r="K32" s="32"/>
    </row>
    <row r="33" spans="2:11" x14ac:dyDescent="0.25">
      <c r="B33" s="105"/>
      <c r="C33" s="9"/>
      <c r="D33" s="9"/>
      <c r="E33" s="9"/>
      <c r="F33" s="25"/>
      <c r="G33" s="25"/>
      <c r="H33" s="105"/>
      <c r="I33" s="105"/>
      <c r="J33" s="208"/>
      <c r="K33" s="105"/>
    </row>
    <row r="34" spans="2:11" ht="15.75" x14ac:dyDescent="0.25">
      <c r="B34" s="105"/>
      <c r="C34" s="99" t="s">
        <v>44</v>
      </c>
      <c r="D34" s="99"/>
      <c r="E34" s="99"/>
      <c r="F34" s="543" t="s">
        <v>108</v>
      </c>
      <c r="G34" s="543"/>
      <c r="H34" s="25"/>
      <c r="I34" s="25"/>
      <c r="J34" s="25"/>
      <c r="K34" s="33"/>
    </row>
  </sheetData>
  <mergeCells count="22">
    <mergeCell ref="L11:L16"/>
    <mergeCell ref="K6:N6"/>
    <mergeCell ref="L1:N1"/>
    <mergeCell ref="K2:N2"/>
    <mergeCell ref="K5:N5"/>
    <mergeCell ref="H4:N4"/>
    <mergeCell ref="J3:N3"/>
    <mergeCell ref="F32:G32"/>
    <mergeCell ref="F34:G34"/>
    <mergeCell ref="B7:K7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B8:K8"/>
    <mergeCell ref="J11:J1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topLeftCell="A10" workbookViewId="0">
      <selection activeCell="C20" sqref="C20"/>
    </sheetView>
  </sheetViews>
  <sheetFormatPr defaultRowHeight="15" x14ac:dyDescent="0.25"/>
  <cols>
    <col min="3" max="3" width="26.7109375" customWidth="1"/>
    <col min="6" max="6" width="9.42578125" bestFit="1" customWidth="1"/>
    <col min="7" max="7" width="13.7109375" customWidth="1"/>
    <col min="8" max="8" width="9.85546875" customWidth="1"/>
    <col min="9" max="9" width="11.7109375" hidden="1" customWidth="1"/>
    <col min="10" max="10" width="11.7109375" customWidth="1"/>
    <col min="11" max="11" width="12" customWidth="1"/>
    <col min="12" max="12" width="10.7109375" bestFit="1" customWidth="1"/>
  </cols>
  <sheetData>
    <row r="1" spans="2:14" ht="15.75" x14ac:dyDescent="0.25">
      <c r="B1" s="115"/>
      <c r="C1" s="8"/>
      <c r="D1" s="9"/>
      <c r="E1" s="9"/>
      <c r="F1" s="9"/>
      <c r="G1" s="9"/>
      <c r="H1" s="194"/>
      <c r="I1" s="194"/>
      <c r="J1" s="194"/>
      <c r="K1" s="195"/>
      <c r="L1" s="593"/>
      <c r="M1" s="593"/>
      <c r="N1" s="593"/>
    </row>
    <row r="2" spans="2:14" ht="15.75" x14ac:dyDescent="0.25">
      <c r="B2" s="115"/>
      <c r="C2" s="8"/>
      <c r="D2" s="9"/>
      <c r="E2" s="9"/>
      <c r="F2" s="9"/>
      <c r="G2" s="114"/>
      <c r="H2" s="195"/>
      <c r="I2" s="195"/>
      <c r="J2" s="212"/>
      <c r="K2" s="590" t="s">
        <v>81</v>
      </c>
      <c r="L2" s="590"/>
      <c r="M2" s="590"/>
      <c r="N2" s="590"/>
    </row>
    <row r="3" spans="2:14" ht="15.75" x14ac:dyDescent="0.25">
      <c r="B3" s="115"/>
      <c r="C3" s="8"/>
      <c r="D3" s="9"/>
      <c r="E3" s="9"/>
      <c r="F3" s="9"/>
      <c r="G3" s="114"/>
      <c r="H3" s="195"/>
      <c r="I3" s="195"/>
      <c r="J3" s="595" t="s">
        <v>199</v>
      </c>
      <c r="K3" s="595"/>
      <c r="L3" s="595"/>
      <c r="M3" s="595"/>
      <c r="N3" s="595"/>
    </row>
    <row r="4" spans="2:14" ht="15.75" customHeight="1" x14ac:dyDescent="0.25">
      <c r="B4" s="115"/>
      <c r="C4" s="8"/>
      <c r="D4" s="9"/>
      <c r="E4" s="9"/>
      <c r="F4" s="9"/>
      <c r="G4" s="114"/>
      <c r="H4" s="594" t="s">
        <v>160</v>
      </c>
      <c r="I4" s="594"/>
      <c r="J4" s="594"/>
      <c r="K4" s="594"/>
      <c r="L4" s="594"/>
      <c r="M4" s="594"/>
      <c r="N4" s="594"/>
    </row>
    <row r="5" spans="2:14" ht="15.75" x14ac:dyDescent="0.25">
      <c r="B5" s="115"/>
      <c r="C5" s="8"/>
      <c r="D5" s="9"/>
      <c r="E5" s="9"/>
      <c r="F5" s="9"/>
      <c r="G5" s="114"/>
      <c r="H5" s="195"/>
      <c r="I5" s="195"/>
      <c r="J5" s="212"/>
      <c r="K5" s="590" t="s">
        <v>148</v>
      </c>
      <c r="L5" s="590"/>
      <c r="M5" s="590"/>
      <c r="N5" s="590"/>
    </row>
    <row r="6" spans="2:14" ht="15.75" x14ac:dyDescent="0.25">
      <c r="B6" s="115"/>
      <c r="C6" s="8"/>
      <c r="D6" s="9"/>
      <c r="E6" s="9"/>
      <c r="F6" s="9"/>
      <c r="G6" s="9"/>
      <c r="H6" s="194"/>
      <c r="I6" s="194"/>
      <c r="J6" s="194"/>
      <c r="K6" s="590" t="s">
        <v>136</v>
      </c>
      <c r="L6" s="590"/>
      <c r="M6" s="590"/>
      <c r="N6" s="590"/>
    </row>
    <row r="7" spans="2:14" ht="15.75" x14ac:dyDescent="0.25">
      <c r="B7" s="562" t="s">
        <v>1</v>
      </c>
      <c r="C7" s="562"/>
      <c r="D7" s="562"/>
      <c r="E7" s="562"/>
      <c r="F7" s="562"/>
      <c r="G7" s="562"/>
      <c r="H7" s="496"/>
      <c r="I7" s="562"/>
      <c r="J7" s="562"/>
      <c r="K7" s="562"/>
    </row>
    <row r="8" spans="2:14" ht="18.75" x14ac:dyDescent="0.25">
      <c r="B8" s="588" t="s">
        <v>260</v>
      </c>
      <c r="C8" s="588"/>
      <c r="D8" s="588"/>
      <c r="E8" s="588"/>
      <c r="F8" s="588"/>
      <c r="G8" s="588"/>
      <c r="H8" s="588"/>
      <c r="I8" s="588"/>
      <c r="J8" s="588"/>
      <c r="K8" s="588"/>
    </row>
    <row r="9" spans="2:14" ht="34.5" customHeight="1" x14ac:dyDescent="0.25">
      <c r="B9" s="550" t="s">
        <v>252</v>
      </c>
      <c r="C9" s="550"/>
      <c r="D9" s="550"/>
      <c r="E9" s="550"/>
      <c r="F9" s="550"/>
      <c r="G9" s="550"/>
      <c r="H9" s="550"/>
      <c r="I9" s="550"/>
      <c r="J9" s="550"/>
      <c r="K9" s="550"/>
    </row>
    <row r="10" spans="2:14" ht="16.5" thickBot="1" x14ac:dyDescent="0.3">
      <c r="B10" s="100"/>
      <c r="C10" s="100"/>
      <c r="D10" s="100"/>
      <c r="E10" s="100"/>
      <c r="F10" s="10"/>
      <c r="G10" s="563"/>
      <c r="H10" s="563"/>
      <c r="I10" s="10"/>
      <c r="J10" s="10"/>
      <c r="K10" s="11"/>
    </row>
    <row r="11" spans="2:14" ht="15" customHeight="1" x14ac:dyDescent="0.25">
      <c r="B11" s="520" t="s">
        <v>2</v>
      </c>
      <c r="C11" s="522" t="s">
        <v>3</v>
      </c>
      <c r="D11" s="522" t="s">
        <v>4</v>
      </c>
      <c r="E11" s="106" t="s">
        <v>65</v>
      </c>
      <c r="F11" s="522" t="s">
        <v>175</v>
      </c>
      <c r="G11" s="526" t="s">
        <v>5</v>
      </c>
      <c r="H11" s="527"/>
      <c r="I11" s="116"/>
      <c r="J11" s="579" t="s">
        <v>54</v>
      </c>
      <c r="K11" s="332" t="s">
        <v>7</v>
      </c>
      <c r="L11" s="538" t="s">
        <v>191</v>
      </c>
    </row>
    <row r="12" spans="2:14" ht="15" customHeight="1" x14ac:dyDescent="0.25">
      <c r="B12" s="572"/>
      <c r="C12" s="523"/>
      <c r="D12" s="574"/>
      <c r="E12" s="103" t="s">
        <v>61</v>
      </c>
      <c r="F12" s="523"/>
      <c r="G12" s="576" t="s">
        <v>104</v>
      </c>
      <c r="H12" s="576" t="s">
        <v>127</v>
      </c>
      <c r="I12" s="536" t="s">
        <v>57</v>
      </c>
      <c r="J12" s="574"/>
      <c r="K12" s="208"/>
      <c r="L12" s="539"/>
    </row>
    <row r="13" spans="2:14" x14ac:dyDescent="0.25">
      <c r="B13" s="572"/>
      <c r="C13" s="523"/>
      <c r="D13" s="574"/>
      <c r="E13" s="103" t="s">
        <v>62</v>
      </c>
      <c r="F13" s="523"/>
      <c r="G13" s="577"/>
      <c r="H13" s="577"/>
      <c r="I13" s="523"/>
      <c r="J13" s="574"/>
      <c r="K13" s="208" t="s">
        <v>9</v>
      </c>
      <c r="L13" s="539"/>
    </row>
    <row r="14" spans="2:14" x14ac:dyDescent="0.25">
      <c r="B14" s="572"/>
      <c r="C14" s="523"/>
      <c r="D14" s="574"/>
      <c r="E14" s="103" t="s">
        <v>63</v>
      </c>
      <c r="F14" s="523"/>
      <c r="G14" s="577"/>
      <c r="H14" s="577"/>
      <c r="I14" s="523"/>
      <c r="J14" s="574"/>
      <c r="K14" s="208"/>
      <c r="L14" s="539"/>
    </row>
    <row r="15" spans="2:14" x14ac:dyDescent="0.25">
      <c r="B15" s="572"/>
      <c r="C15" s="523"/>
      <c r="D15" s="574"/>
      <c r="E15" s="103" t="s">
        <v>64</v>
      </c>
      <c r="F15" s="523"/>
      <c r="G15" s="578"/>
      <c r="H15" s="578"/>
      <c r="I15" s="537"/>
      <c r="J15" s="574"/>
      <c r="K15" s="208" t="s">
        <v>10</v>
      </c>
      <c r="L15" s="539"/>
    </row>
    <row r="16" spans="2:14" ht="15.75" thickBot="1" x14ac:dyDescent="0.3">
      <c r="B16" s="573"/>
      <c r="C16" s="524"/>
      <c r="D16" s="575"/>
      <c r="E16" s="108"/>
      <c r="F16" s="524"/>
      <c r="G16" s="65" t="s">
        <v>12</v>
      </c>
      <c r="H16" s="64" t="s">
        <v>12</v>
      </c>
      <c r="I16" s="65" t="s">
        <v>13</v>
      </c>
      <c r="J16" s="575"/>
      <c r="K16" s="79"/>
      <c r="L16" s="540"/>
    </row>
    <row r="17" spans="2:12" ht="15.75" thickBot="1" x14ac:dyDescent="0.3">
      <c r="B17" s="66">
        <v>1</v>
      </c>
      <c r="C17" s="67">
        <v>2</v>
      </c>
      <c r="D17" s="67">
        <v>3</v>
      </c>
      <c r="E17" s="67">
        <v>4</v>
      </c>
      <c r="F17" s="67">
        <v>5</v>
      </c>
      <c r="G17" s="67">
        <v>6</v>
      </c>
      <c r="H17" s="67">
        <v>7</v>
      </c>
      <c r="I17" s="67">
        <v>8</v>
      </c>
      <c r="J17" s="67">
        <v>8</v>
      </c>
      <c r="K17" s="170">
        <v>9</v>
      </c>
      <c r="L17" s="345">
        <v>10</v>
      </c>
    </row>
    <row r="18" spans="2:12" ht="25.5" x14ac:dyDescent="0.25">
      <c r="B18" s="346">
        <v>1</v>
      </c>
      <c r="C18" s="265" t="s">
        <v>77</v>
      </c>
      <c r="D18" s="265">
        <v>1</v>
      </c>
      <c r="E18" s="265" t="s">
        <v>67</v>
      </c>
      <c r="F18" s="180">
        <v>10000</v>
      </c>
      <c r="G18" s="180">
        <v>1000</v>
      </c>
      <c r="H18" s="180">
        <v>1000</v>
      </c>
      <c r="I18" s="181"/>
      <c r="J18" s="181"/>
      <c r="K18" s="270">
        <f>F18+G18+H18</f>
        <v>12000</v>
      </c>
      <c r="L18" s="335">
        <f>K18*2</f>
        <v>24000</v>
      </c>
    </row>
    <row r="19" spans="2:12" x14ac:dyDescent="0.25">
      <c r="B19" s="217"/>
      <c r="C19" s="178"/>
      <c r="D19" s="183"/>
      <c r="E19" s="183"/>
      <c r="F19" s="183"/>
      <c r="G19" s="184"/>
      <c r="H19" s="185"/>
      <c r="I19" s="183"/>
      <c r="J19" s="183"/>
      <c r="K19" s="220"/>
      <c r="L19" s="335">
        <f t="shared" ref="L19:L33" si="0">K19*2</f>
        <v>0</v>
      </c>
    </row>
    <row r="20" spans="2:12" x14ac:dyDescent="0.25">
      <c r="B20" s="122">
        <v>2</v>
      </c>
      <c r="C20" s="178" t="s">
        <v>39</v>
      </c>
      <c r="D20" s="183">
        <v>1</v>
      </c>
      <c r="E20" s="183">
        <v>3231</v>
      </c>
      <c r="F20" s="184">
        <v>7000</v>
      </c>
      <c r="G20" s="184">
        <v>1050</v>
      </c>
      <c r="H20" s="184"/>
      <c r="I20" s="183"/>
      <c r="J20" s="183"/>
      <c r="K20" s="271">
        <v>8050</v>
      </c>
      <c r="L20" s="335">
        <f t="shared" si="0"/>
        <v>16100</v>
      </c>
    </row>
    <row r="21" spans="2:12" x14ac:dyDescent="0.25">
      <c r="B21" s="122">
        <v>3</v>
      </c>
      <c r="C21" s="183" t="s">
        <v>39</v>
      </c>
      <c r="D21" s="183">
        <v>1</v>
      </c>
      <c r="E21" s="183">
        <v>3231</v>
      </c>
      <c r="F21" s="184">
        <v>6050</v>
      </c>
      <c r="G21" s="184">
        <v>907.5</v>
      </c>
      <c r="H21" s="184"/>
      <c r="I21" s="183"/>
      <c r="J21" s="183"/>
      <c r="K21" s="271">
        <v>6957.5</v>
      </c>
      <c r="L21" s="335">
        <f t="shared" si="0"/>
        <v>13915</v>
      </c>
    </row>
    <row r="22" spans="2:12" x14ac:dyDescent="0.25">
      <c r="B22" s="122"/>
      <c r="C22" s="178"/>
      <c r="D22" s="183"/>
      <c r="E22" s="183"/>
      <c r="F22" s="183"/>
      <c r="G22" s="183"/>
      <c r="H22" s="183"/>
      <c r="I22" s="183"/>
      <c r="J22" s="183"/>
      <c r="K22" s="220"/>
      <c r="L22" s="335">
        <f t="shared" si="0"/>
        <v>0</v>
      </c>
    </row>
    <row r="23" spans="2:12" ht="63.75" x14ac:dyDescent="0.25">
      <c r="B23" s="122">
        <v>4</v>
      </c>
      <c r="C23" s="241" t="s">
        <v>159</v>
      </c>
      <c r="D23" s="221">
        <v>1.5</v>
      </c>
      <c r="E23" s="221">
        <v>5132</v>
      </c>
      <c r="F23" s="223">
        <v>5000</v>
      </c>
      <c r="G23" s="221"/>
      <c r="H23" s="221"/>
      <c r="I23" s="223">
        <v>784.5</v>
      </c>
      <c r="J23" s="223">
        <v>1500</v>
      </c>
      <c r="K23" s="271">
        <v>9000</v>
      </c>
      <c r="L23" s="335">
        <f t="shared" si="0"/>
        <v>18000</v>
      </c>
    </row>
    <row r="24" spans="2:12" x14ac:dyDescent="0.25">
      <c r="B24" s="122"/>
      <c r="C24" s="183"/>
      <c r="D24" s="183"/>
      <c r="E24" s="183"/>
      <c r="F24" s="183"/>
      <c r="G24" s="183"/>
      <c r="H24" s="183"/>
      <c r="I24" s="183"/>
      <c r="J24" s="183"/>
      <c r="K24" s="220"/>
      <c r="L24" s="335">
        <f t="shared" si="0"/>
        <v>0</v>
      </c>
    </row>
    <row r="25" spans="2:12" x14ac:dyDescent="0.25">
      <c r="B25" s="122">
        <v>5</v>
      </c>
      <c r="C25" s="183" t="s">
        <v>25</v>
      </c>
      <c r="D25" s="183">
        <v>1</v>
      </c>
      <c r="E25" s="183">
        <v>8322</v>
      </c>
      <c r="F25" s="184">
        <v>5000</v>
      </c>
      <c r="G25" s="183"/>
      <c r="H25" s="183"/>
      <c r="I25" s="184">
        <v>523</v>
      </c>
      <c r="J25" s="184">
        <v>1000</v>
      </c>
      <c r="K25" s="271">
        <v>6000</v>
      </c>
      <c r="L25" s="335">
        <f t="shared" si="0"/>
        <v>12000</v>
      </c>
    </row>
    <row r="26" spans="2:12" x14ac:dyDescent="0.25">
      <c r="B26" s="347">
        <v>6</v>
      </c>
      <c r="C26" s="183" t="s">
        <v>34</v>
      </c>
      <c r="D26" s="183">
        <v>0.5</v>
      </c>
      <c r="E26" s="183">
        <v>9141</v>
      </c>
      <c r="F26" s="184">
        <v>5000</v>
      </c>
      <c r="G26" s="183"/>
      <c r="H26" s="183"/>
      <c r="I26" s="184">
        <v>261.5</v>
      </c>
      <c r="J26" s="184">
        <v>500</v>
      </c>
      <c r="K26" s="271">
        <v>3000</v>
      </c>
      <c r="L26" s="335">
        <f t="shared" si="0"/>
        <v>6000</v>
      </c>
    </row>
    <row r="27" spans="2:12" x14ac:dyDescent="0.25">
      <c r="B27" s="122"/>
      <c r="C27" s="183"/>
      <c r="D27" s="183"/>
      <c r="E27" s="183"/>
      <c r="F27" s="183"/>
      <c r="G27" s="183"/>
      <c r="H27" s="183"/>
      <c r="I27" s="183"/>
      <c r="J27" s="183"/>
      <c r="K27" s="220"/>
      <c r="L27" s="335">
        <f t="shared" si="0"/>
        <v>0</v>
      </c>
    </row>
    <row r="28" spans="2:12" x14ac:dyDescent="0.25">
      <c r="B28" s="347"/>
      <c r="C28" s="216"/>
      <c r="D28" s="216"/>
      <c r="E28" s="216"/>
      <c r="F28" s="183"/>
      <c r="G28" s="183"/>
      <c r="H28" s="183"/>
      <c r="I28" s="183"/>
      <c r="J28" s="183"/>
      <c r="K28" s="220"/>
      <c r="L28" s="335">
        <f t="shared" si="0"/>
        <v>0</v>
      </c>
    </row>
    <row r="29" spans="2:12" x14ac:dyDescent="0.25">
      <c r="B29" s="336"/>
      <c r="C29" s="218" t="s">
        <v>16</v>
      </c>
      <c r="D29" s="218">
        <f>SUM(D18:D28)</f>
        <v>6</v>
      </c>
      <c r="E29" s="218"/>
      <c r="F29" s="219">
        <f>SUM(F18:F28)</f>
        <v>38050</v>
      </c>
      <c r="G29" s="219">
        <f>G18+G20+G21</f>
        <v>2957.5</v>
      </c>
      <c r="H29" s="219">
        <f>H18</f>
        <v>1000</v>
      </c>
      <c r="I29" s="219">
        <f>SUM(I18:I28)</f>
        <v>1569</v>
      </c>
      <c r="J29" s="219">
        <f>J23+J25+J26</f>
        <v>3000</v>
      </c>
      <c r="K29" s="333">
        <f>SUM(K18:K28)</f>
        <v>45007.5</v>
      </c>
      <c r="L29" s="414">
        <f t="shared" si="0"/>
        <v>90015</v>
      </c>
    </row>
    <row r="30" spans="2:12" x14ac:dyDescent="0.25">
      <c r="B30" s="336"/>
      <c r="C30" s="183" t="s">
        <v>17</v>
      </c>
      <c r="D30" s="221">
        <v>1</v>
      </c>
      <c r="E30" s="221"/>
      <c r="F30" s="223">
        <f>F18</f>
        <v>10000</v>
      </c>
      <c r="G30" s="223">
        <f>G18</f>
        <v>1000</v>
      </c>
      <c r="H30" s="223">
        <f>H29</f>
        <v>1000</v>
      </c>
      <c r="I30" s="221"/>
      <c r="J30" s="221"/>
      <c r="K30" s="342">
        <f>K18</f>
        <v>12000</v>
      </c>
      <c r="L30" s="335">
        <f t="shared" si="0"/>
        <v>24000</v>
      </c>
    </row>
    <row r="31" spans="2:12" x14ac:dyDescent="0.25">
      <c r="B31" s="336"/>
      <c r="C31" s="183" t="s">
        <v>18</v>
      </c>
      <c r="D31" s="221">
        <v>2</v>
      </c>
      <c r="E31" s="221"/>
      <c r="F31" s="223">
        <f>F20+F21</f>
        <v>13050</v>
      </c>
      <c r="G31" s="223">
        <f>G20+G21</f>
        <v>1957.5</v>
      </c>
      <c r="H31" s="223"/>
      <c r="I31" s="221"/>
      <c r="J31" s="221"/>
      <c r="K31" s="342">
        <f>K20+K21</f>
        <v>15007.5</v>
      </c>
      <c r="L31" s="335">
        <f t="shared" si="0"/>
        <v>30015</v>
      </c>
    </row>
    <row r="32" spans="2:12" x14ac:dyDescent="0.25">
      <c r="B32" s="336"/>
      <c r="C32" s="183" t="s">
        <v>19</v>
      </c>
      <c r="D32" s="221">
        <v>1.5</v>
      </c>
      <c r="E32" s="221"/>
      <c r="F32" s="223">
        <f>F23</f>
        <v>5000</v>
      </c>
      <c r="G32" s="221"/>
      <c r="H32" s="221"/>
      <c r="I32" s="223">
        <f>I23</f>
        <v>784.5</v>
      </c>
      <c r="J32" s="223">
        <f>J23</f>
        <v>1500</v>
      </c>
      <c r="K32" s="342">
        <f>K23</f>
        <v>9000</v>
      </c>
      <c r="L32" s="335">
        <f t="shared" si="0"/>
        <v>18000</v>
      </c>
    </row>
    <row r="33" spans="2:12" x14ac:dyDescent="0.25">
      <c r="B33" s="336"/>
      <c r="C33" s="183" t="s">
        <v>20</v>
      </c>
      <c r="D33" s="257">
        <v>1.5</v>
      </c>
      <c r="E33" s="257"/>
      <c r="F33" s="258">
        <f>F25+F26</f>
        <v>10000</v>
      </c>
      <c r="G33" s="221"/>
      <c r="H33" s="221"/>
      <c r="I33" s="223">
        <f>I25+I26</f>
        <v>784.5</v>
      </c>
      <c r="J33" s="223">
        <f>J25+J26</f>
        <v>1500</v>
      </c>
      <c r="K33" s="342">
        <f>K25+K26</f>
        <v>9000</v>
      </c>
      <c r="L33" s="335">
        <f t="shared" si="0"/>
        <v>18000</v>
      </c>
    </row>
    <row r="34" spans="2:12" ht="15.75" thickBot="1" x14ac:dyDescent="0.3">
      <c r="B34" s="337"/>
      <c r="C34" s="225"/>
      <c r="D34" s="251"/>
      <c r="E34" s="251"/>
      <c r="F34" s="230"/>
      <c r="G34" s="251"/>
      <c r="H34" s="251"/>
      <c r="I34" s="251"/>
      <c r="J34" s="251"/>
      <c r="K34" s="334"/>
      <c r="L34" s="335">
        <f t="shared" ref="L34" si="1">K34*5</f>
        <v>0</v>
      </c>
    </row>
    <row r="36" spans="2:12" ht="15.75" x14ac:dyDescent="0.25">
      <c r="C36" s="187" t="s">
        <v>21</v>
      </c>
      <c r="D36" s="187"/>
      <c r="E36" s="188"/>
      <c r="F36" s="591" t="s">
        <v>43</v>
      </c>
      <c r="G36" s="591"/>
    </row>
    <row r="37" spans="2:12" x14ac:dyDescent="0.25">
      <c r="C37" s="188"/>
      <c r="D37" s="188"/>
      <c r="E37" s="188"/>
      <c r="F37" s="189"/>
      <c r="G37" s="189"/>
    </row>
    <row r="38" spans="2:12" ht="15.75" x14ac:dyDescent="0.25">
      <c r="C38" s="187" t="s">
        <v>44</v>
      </c>
      <c r="D38" s="187"/>
      <c r="E38" s="187"/>
      <c r="F38" s="592" t="s">
        <v>108</v>
      </c>
      <c r="G38" s="592"/>
    </row>
  </sheetData>
  <mergeCells count="22">
    <mergeCell ref="L11:L16"/>
    <mergeCell ref="K6:N6"/>
    <mergeCell ref="L1:N1"/>
    <mergeCell ref="K2:N2"/>
    <mergeCell ref="K5:N5"/>
    <mergeCell ref="H4:N4"/>
    <mergeCell ref="J3:N3"/>
    <mergeCell ref="F36:G36"/>
    <mergeCell ref="F38:G38"/>
    <mergeCell ref="B7:K7"/>
    <mergeCell ref="B8:K8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J11:J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workbookViewId="0">
      <selection activeCell="M11" sqref="M11"/>
    </sheetView>
  </sheetViews>
  <sheetFormatPr defaultRowHeight="15" x14ac:dyDescent="0.25"/>
  <cols>
    <col min="3" max="3" width="26.7109375" customWidth="1"/>
    <col min="7" max="7" width="13.42578125" customWidth="1"/>
    <col min="8" max="8" width="11.42578125" customWidth="1"/>
    <col min="9" max="9" width="11.7109375" hidden="1" customWidth="1"/>
    <col min="10" max="10" width="11.7109375" customWidth="1"/>
    <col min="11" max="11" width="11.28515625" customWidth="1"/>
    <col min="12" max="12" width="9.5703125" bestFit="1" customWidth="1"/>
  </cols>
  <sheetData>
    <row r="1" spans="1:14" ht="15.75" x14ac:dyDescent="0.25">
      <c r="B1" s="115"/>
      <c r="C1" s="8"/>
      <c r="D1" s="9"/>
      <c r="E1" s="9"/>
      <c r="F1" s="9"/>
      <c r="G1" s="9"/>
      <c r="H1" s="193"/>
      <c r="I1" s="193"/>
      <c r="J1" s="193"/>
      <c r="K1" s="190"/>
      <c r="L1" s="516"/>
      <c r="M1" s="516"/>
      <c r="N1" s="516"/>
    </row>
    <row r="2" spans="1:14" ht="15.75" x14ac:dyDescent="0.25">
      <c r="B2" s="115"/>
      <c r="C2" s="8"/>
      <c r="D2" s="9"/>
      <c r="E2" s="9"/>
      <c r="F2" s="9"/>
      <c r="G2" s="114"/>
      <c r="H2" s="190"/>
      <c r="I2" s="190"/>
      <c r="J2" s="211"/>
      <c r="K2" s="580" t="s">
        <v>122</v>
      </c>
      <c r="L2" s="580"/>
      <c r="M2" s="580"/>
      <c r="N2" s="580"/>
    </row>
    <row r="3" spans="1:14" ht="15.75" x14ac:dyDescent="0.25">
      <c r="B3" s="115"/>
      <c r="C3" s="8"/>
      <c r="D3" s="9"/>
      <c r="E3" s="9"/>
      <c r="F3" s="9"/>
      <c r="G3" s="114"/>
      <c r="H3" s="190"/>
      <c r="I3" s="190"/>
      <c r="J3" s="496" t="s">
        <v>198</v>
      </c>
      <c r="K3" s="496"/>
      <c r="L3" s="496"/>
      <c r="M3" s="496"/>
      <c r="N3" s="496"/>
    </row>
    <row r="4" spans="1:14" ht="15.75" customHeight="1" x14ac:dyDescent="0.25">
      <c r="B4" s="115"/>
      <c r="C4" s="8"/>
      <c r="D4" s="9"/>
      <c r="E4" s="9"/>
      <c r="F4" s="9"/>
      <c r="G4" s="114"/>
      <c r="H4" s="581" t="s">
        <v>160</v>
      </c>
      <c r="I4" s="581"/>
      <c r="J4" s="581"/>
      <c r="K4" s="581"/>
      <c r="L4" s="581"/>
      <c r="M4" s="581"/>
      <c r="N4" s="581"/>
    </row>
    <row r="5" spans="1:14" ht="15.75" x14ac:dyDescent="0.25">
      <c r="B5" s="115"/>
      <c r="C5" s="8"/>
      <c r="D5" s="9"/>
      <c r="E5" s="9"/>
      <c r="F5" s="9"/>
      <c r="G5" s="114"/>
      <c r="H5" s="190"/>
      <c r="I5" s="190"/>
      <c r="J5" s="211"/>
      <c r="K5" s="580" t="s">
        <v>162</v>
      </c>
      <c r="L5" s="580"/>
      <c r="M5" s="580"/>
      <c r="N5" s="580"/>
    </row>
    <row r="6" spans="1:14" ht="15.75" x14ac:dyDescent="0.25">
      <c r="B6" s="115"/>
      <c r="C6" s="8"/>
      <c r="D6" s="9"/>
      <c r="E6" s="9"/>
      <c r="F6" s="9"/>
      <c r="G6" s="9"/>
      <c r="H6" s="193"/>
      <c r="I6" s="193"/>
      <c r="J6" s="193"/>
      <c r="K6" s="580" t="s">
        <v>136</v>
      </c>
      <c r="L6" s="580"/>
      <c r="M6" s="580"/>
      <c r="N6" s="580"/>
    </row>
    <row r="7" spans="1:14" ht="15.75" x14ac:dyDescent="0.25">
      <c r="A7" t="s">
        <v>45</v>
      </c>
      <c r="B7" s="562" t="s">
        <v>1</v>
      </c>
      <c r="C7" s="562"/>
      <c r="D7" s="562"/>
      <c r="E7" s="562"/>
      <c r="F7" s="562"/>
      <c r="G7" s="562"/>
      <c r="H7" s="496"/>
      <c r="I7" s="562"/>
      <c r="J7" s="562"/>
      <c r="K7" s="562"/>
    </row>
    <row r="8" spans="1:14" ht="18.75" x14ac:dyDescent="0.25">
      <c r="B8" s="588" t="s">
        <v>261</v>
      </c>
      <c r="C8" s="588"/>
      <c r="D8" s="588"/>
      <c r="E8" s="588"/>
      <c r="F8" s="588"/>
      <c r="G8" s="588"/>
      <c r="H8" s="588"/>
      <c r="I8" s="588"/>
      <c r="J8" s="588"/>
      <c r="K8" s="588"/>
    </row>
    <row r="9" spans="1:14" ht="34.5" customHeight="1" x14ac:dyDescent="0.25">
      <c r="B9" s="550" t="s">
        <v>256</v>
      </c>
      <c r="C9" s="550"/>
      <c r="D9" s="550"/>
      <c r="E9" s="550"/>
      <c r="F9" s="550"/>
      <c r="G9" s="550"/>
      <c r="H9" s="550"/>
      <c r="I9" s="550"/>
      <c r="J9" s="550"/>
      <c r="K9" s="550"/>
    </row>
    <row r="10" spans="1:14" ht="16.5" thickBot="1" x14ac:dyDescent="0.3">
      <c r="B10" s="100"/>
      <c r="C10" s="100"/>
      <c r="D10" s="100"/>
      <c r="E10" s="100"/>
      <c r="F10" s="10"/>
      <c r="G10" s="563"/>
      <c r="H10" s="563"/>
      <c r="I10" s="10"/>
      <c r="J10" s="10"/>
      <c r="K10" s="11"/>
    </row>
    <row r="11" spans="1:14" ht="15" customHeight="1" x14ac:dyDescent="0.25">
      <c r="B11" s="520" t="s">
        <v>2</v>
      </c>
      <c r="C11" s="522" t="s">
        <v>3</v>
      </c>
      <c r="D11" s="522" t="s">
        <v>4</v>
      </c>
      <c r="E11" s="106" t="s">
        <v>65</v>
      </c>
      <c r="F11" s="522" t="s">
        <v>175</v>
      </c>
      <c r="G11" s="526" t="s">
        <v>5</v>
      </c>
      <c r="H11" s="527"/>
      <c r="I11" s="116"/>
      <c r="J11" s="579" t="s">
        <v>139</v>
      </c>
      <c r="K11" s="332" t="s">
        <v>58</v>
      </c>
      <c r="L11" s="596" t="s">
        <v>191</v>
      </c>
    </row>
    <row r="12" spans="1:14" ht="15" customHeight="1" x14ac:dyDescent="0.25">
      <c r="B12" s="572"/>
      <c r="C12" s="523"/>
      <c r="D12" s="574"/>
      <c r="E12" s="103" t="s">
        <v>61</v>
      </c>
      <c r="F12" s="523"/>
      <c r="G12" s="576" t="s">
        <v>104</v>
      </c>
      <c r="H12" s="576" t="s">
        <v>127</v>
      </c>
      <c r="I12" s="532" t="s">
        <v>60</v>
      </c>
      <c r="J12" s="574"/>
      <c r="K12" s="208"/>
      <c r="L12" s="597"/>
    </row>
    <row r="13" spans="1:14" x14ac:dyDescent="0.25">
      <c r="B13" s="572"/>
      <c r="C13" s="523"/>
      <c r="D13" s="574"/>
      <c r="E13" s="103" t="s">
        <v>62</v>
      </c>
      <c r="F13" s="523"/>
      <c r="G13" s="577"/>
      <c r="H13" s="577"/>
      <c r="I13" s="533"/>
      <c r="J13" s="574"/>
      <c r="K13" s="208" t="s">
        <v>9</v>
      </c>
      <c r="L13" s="597"/>
    </row>
    <row r="14" spans="1:14" x14ac:dyDescent="0.25">
      <c r="B14" s="572"/>
      <c r="C14" s="523"/>
      <c r="D14" s="574"/>
      <c r="E14" s="103" t="s">
        <v>63</v>
      </c>
      <c r="F14" s="523"/>
      <c r="G14" s="577"/>
      <c r="H14" s="577"/>
      <c r="I14" s="533"/>
      <c r="J14" s="574"/>
      <c r="K14" s="208"/>
      <c r="L14" s="597"/>
    </row>
    <row r="15" spans="1:14" x14ac:dyDescent="0.25">
      <c r="B15" s="572"/>
      <c r="C15" s="523"/>
      <c r="D15" s="574"/>
      <c r="E15" s="103" t="s">
        <v>64</v>
      </c>
      <c r="F15" s="523"/>
      <c r="G15" s="578"/>
      <c r="H15" s="578"/>
      <c r="I15" s="535"/>
      <c r="J15" s="574"/>
      <c r="K15" s="208" t="s">
        <v>10</v>
      </c>
      <c r="L15" s="597"/>
    </row>
    <row r="16" spans="1:14" ht="30" customHeight="1" thickBot="1" x14ac:dyDescent="0.3">
      <c r="B16" s="573"/>
      <c r="C16" s="524"/>
      <c r="D16" s="575"/>
      <c r="E16" s="108"/>
      <c r="F16" s="524"/>
      <c r="G16" s="65" t="s">
        <v>12</v>
      </c>
      <c r="H16" s="64" t="s">
        <v>12</v>
      </c>
      <c r="I16" s="65" t="s">
        <v>13</v>
      </c>
      <c r="J16" s="575"/>
      <c r="K16" s="79"/>
      <c r="L16" s="598"/>
    </row>
    <row r="17" spans="2:12" ht="14.25" customHeight="1" thickBot="1" x14ac:dyDescent="0.3">
      <c r="B17" s="66">
        <v>1</v>
      </c>
      <c r="C17" s="67">
        <v>2</v>
      </c>
      <c r="D17" s="67">
        <v>3</v>
      </c>
      <c r="E17" s="67">
        <v>4</v>
      </c>
      <c r="F17" s="67">
        <v>5</v>
      </c>
      <c r="G17" s="67">
        <v>6</v>
      </c>
      <c r="H17" s="67">
        <v>7</v>
      </c>
      <c r="I17" s="67">
        <v>8</v>
      </c>
      <c r="J17" s="67">
        <v>8</v>
      </c>
      <c r="K17" s="170">
        <v>9</v>
      </c>
      <c r="L17" s="344">
        <v>10</v>
      </c>
    </row>
    <row r="18" spans="2:12" ht="33" customHeight="1" x14ac:dyDescent="0.25">
      <c r="B18" s="215">
        <v>1</v>
      </c>
      <c r="C18" s="204" t="s">
        <v>77</v>
      </c>
      <c r="D18" s="204">
        <v>1</v>
      </c>
      <c r="E18" s="204" t="s">
        <v>67</v>
      </c>
      <c r="F18" s="180">
        <v>10000</v>
      </c>
      <c r="G18" s="121"/>
      <c r="H18" s="180">
        <v>1000</v>
      </c>
      <c r="I18" s="121"/>
      <c r="J18" s="121"/>
      <c r="K18" s="270">
        <v>11000</v>
      </c>
      <c r="L18" s="275">
        <f>K18*2</f>
        <v>22000</v>
      </c>
    </row>
    <row r="19" spans="2:12" x14ac:dyDescent="0.25">
      <c r="B19" s="122"/>
      <c r="C19" s="183"/>
      <c r="D19" s="178"/>
      <c r="E19" s="178"/>
      <c r="F19" s="183"/>
      <c r="G19" s="183"/>
      <c r="H19" s="183"/>
      <c r="I19" s="183"/>
      <c r="J19" s="183"/>
      <c r="K19" s="220"/>
      <c r="L19" s="275">
        <f t="shared" ref="L19:L30" si="0">K19*2</f>
        <v>0</v>
      </c>
    </row>
    <row r="20" spans="2:12" x14ac:dyDescent="0.25">
      <c r="B20" s="122">
        <v>2</v>
      </c>
      <c r="C20" s="178" t="s">
        <v>37</v>
      </c>
      <c r="D20" s="183">
        <v>2</v>
      </c>
      <c r="E20" s="183">
        <v>3231</v>
      </c>
      <c r="F20" s="184">
        <v>6050</v>
      </c>
      <c r="G20" s="184">
        <v>1512.5</v>
      </c>
      <c r="H20" s="184"/>
      <c r="I20" s="184">
        <v>223</v>
      </c>
      <c r="J20" s="184"/>
      <c r="K20" s="271">
        <v>13612.5</v>
      </c>
      <c r="L20" s="275">
        <f t="shared" si="0"/>
        <v>27225</v>
      </c>
    </row>
    <row r="21" spans="2:12" x14ac:dyDescent="0.25">
      <c r="B21" s="122"/>
      <c r="C21" s="178"/>
      <c r="D21" s="183"/>
      <c r="E21" s="183"/>
      <c r="F21" s="183"/>
      <c r="G21" s="183"/>
      <c r="H21" s="183"/>
      <c r="I21" s="183"/>
      <c r="J21" s="183"/>
      <c r="K21" s="220"/>
      <c r="L21" s="275">
        <f t="shared" si="0"/>
        <v>0</v>
      </c>
    </row>
    <row r="22" spans="2:12" ht="63.75" x14ac:dyDescent="0.25">
      <c r="B22" s="122">
        <v>3</v>
      </c>
      <c r="C22" s="241" t="s">
        <v>159</v>
      </c>
      <c r="D22" s="183">
        <v>1</v>
      </c>
      <c r="E22" s="183">
        <v>5132</v>
      </c>
      <c r="F22" s="184">
        <v>5000</v>
      </c>
      <c r="G22" s="183"/>
      <c r="H22" s="183"/>
      <c r="I22" s="184">
        <v>523</v>
      </c>
      <c r="J22" s="184">
        <v>1000</v>
      </c>
      <c r="K22" s="271">
        <v>6000</v>
      </c>
      <c r="L22" s="275">
        <f t="shared" si="0"/>
        <v>12000</v>
      </c>
    </row>
    <row r="23" spans="2:12" x14ac:dyDescent="0.25">
      <c r="B23" s="122"/>
      <c r="C23" s="183"/>
      <c r="D23" s="183"/>
      <c r="E23" s="183"/>
      <c r="F23" s="183"/>
      <c r="G23" s="183"/>
      <c r="H23" s="183"/>
      <c r="I23" s="183"/>
      <c r="J23" s="183"/>
      <c r="K23" s="271">
        <f>SUM(F23:I23)</f>
        <v>0</v>
      </c>
      <c r="L23" s="275">
        <f t="shared" si="0"/>
        <v>0</v>
      </c>
    </row>
    <row r="24" spans="2:12" x14ac:dyDescent="0.25">
      <c r="B24" s="122">
        <v>4</v>
      </c>
      <c r="C24" s="216" t="s">
        <v>38</v>
      </c>
      <c r="D24" s="183">
        <v>1</v>
      </c>
      <c r="E24" s="183">
        <v>8322</v>
      </c>
      <c r="F24" s="184">
        <v>5000</v>
      </c>
      <c r="G24" s="183"/>
      <c r="H24" s="183"/>
      <c r="I24" s="184">
        <v>523</v>
      </c>
      <c r="J24" s="184">
        <v>1000</v>
      </c>
      <c r="K24" s="271">
        <v>6000</v>
      </c>
      <c r="L24" s="275">
        <f t="shared" si="0"/>
        <v>12000</v>
      </c>
    </row>
    <row r="25" spans="2:12" x14ac:dyDescent="0.25">
      <c r="B25" s="122"/>
      <c r="C25" s="183"/>
      <c r="D25" s="183"/>
      <c r="E25" s="183"/>
      <c r="F25" s="183"/>
      <c r="G25" s="183"/>
      <c r="H25" s="183"/>
      <c r="I25" s="183"/>
      <c r="J25" s="183"/>
      <c r="K25" s="220"/>
      <c r="L25" s="275">
        <f t="shared" si="0"/>
        <v>0</v>
      </c>
    </row>
    <row r="26" spans="2:12" x14ac:dyDescent="0.25">
      <c r="B26" s="217"/>
      <c r="C26" s="218" t="s">
        <v>16</v>
      </c>
      <c r="D26" s="218">
        <f>SUM(D18:D25)</f>
        <v>5</v>
      </c>
      <c r="E26" s="218"/>
      <c r="F26" s="219">
        <f>SUM(F18:F25)</f>
        <v>26050</v>
      </c>
      <c r="G26" s="219">
        <f>SUM(G18:G25)</f>
        <v>1512.5</v>
      </c>
      <c r="H26" s="219">
        <f>H18</f>
        <v>1000</v>
      </c>
      <c r="I26" s="219">
        <f>SUM(I18:I25)</f>
        <v>1269</v>
      </c>
      <c r="J26" s="219">
        <f>J22+J24</f>
        <v>2000</v>
      </c>
      <c r="K26" s="333">
        <f>SUM(K18:K25)</f>
        <v>36612.5</v>
      </c>
      <c r="L26" s="416">
        <f t="shared" si="0"/>
        <v>73225</v>
      </c>
    </row>
    <row r="27" spans="2:12" x14ac:dyDescent="0.25">
      <c r="B27" s="217"/>
      <c r="C27" s="220" t="s">
        <v>17</v>
      </c>
      <c r="D27" s="221">
        <v>1</v>
      </c>
      <c r="E27" s="221"/>
      <c r="F27" s="184">
        <f>F18</f>
        <v>10000</v>
      </c>
      <c r="G27" s="222"/>
      <c r="H27" s="184">
        <f>H26</f>
        <v>1000</v>
      </c>
      <c r="I27" s="183">
        <v>0</v>
      </c>
      <c r="J27" s="183"/>
      <c r="K27" s="271">
        <f>K18</f>
        <v>11000</v>
      </c>
      <c r="L27" s="275">
        <f t="shared" si="0"/>
        <v>22000</v>
      </c>
    </row>
    <row r="28" spans="2:12" x14ac:dyDescent="0.25">
      <c r="B28" s="217"/>
      <c r="C28" s="220" t="s">
        <v>18</v>
      </c>
      <c r="D28" s="221">
        <v>2</v>
      </c>
      <c r="E28" s="221"/>
      <c r="F28" s="223">
        <f>F20</f>
        <v>6050</v>
      </c>
      <c r="G28" s="223">
        <f>G20</f>
        <v>1512.5</v>
      </c>
      <c r="H28" s="223"/>
      <c r="I28" s="223">
        <f>I20</f>
        <v>223</v>
      </c>
      <c r="J28" s="223"/>
      <c r="K28" s="271">
        <f>K20</f>
        <v>13612.5</v>
      </c>
      <c r="L28" s="275">
        <f t="shared" si="0"/>
        <v>27225</v>
      </c>
    </row>
    <row r="29" spans="2:12" x14ac:dyDescent="0.25">
      <c r="B29" s="217"/>
      <c r="C29" s="220" t="s">
        <v>19</v>
      </c>
      <c r="D29" s="221">
        <v>1</v>
      </c>
      <c r="E29" s="221"/>
      <c r="F29" s="223">
        <f>F22</f>
        <v>5000</v>
      </c>
      <c r="G29" s="221"/>
      <c r="H29" s="221"/>
      <c r="I29" s="223">
        <f>I22</f>
        <v>523</v>
      </c>
      <c r="J29" s="223">
        <f>J22</f>
        <v>1000</v>
      </c>
      <c r="K29" s="271">
        <f>K22</f>
        <v>6000</v>
      </c>
      <c r="L29" s="275">
        <f t="shared" si="0"/>
        <v>12000</v>
      </c>
    </row>
    <row r="30" spans="2:12" ht="15.75" thickBot="1" x14ac:dyDescent="0.3">
      <c r="B30" s="224"/>
      <c r="C30" s="225" t="s">
        <v>20</v>
      </c>
      <c r="D30" s="226">
        <v>1</v>
      </c>
      <c r="E30" s="226"/>
      <c r="F30" s="227">
        <f>F24</f>
        <v>5000</v>
      </c>
      <c r="G30" s="228"/>
      <c r="H30" s="228"/>
      <c r="I30" s="229">
        <f>I24</f>
        <v>523</v>
      </c>
      <c r="J30" s="229">
        <f>J24</f>
        <v>1000</v>
      </c>
      <c r="K30" s="334">
        <f>K24</f>
        <v>6000</v>
      </c>
      <c r="L30" s="275">
        <f t="shared" si="0"/>
        <v>12000</v>
      </c>
    </row>
    <row r="31" spans="2:12" x14ac:dyDescent="0.25">
      <c r="B31" s="88"/>
      <c r="C31" s="105"/>
      <c r="D31" s="89"/>
      <c r="E31" s="89"/>
      <c r="F31" s="90"/>
      <c r="G31" s="78"/>
      <c r="H31" s="78"/>
      <c r="I31" s="78"/>
      <c r="J31" s="78"/>
      <c r="K31" s="91"/>
    </row>
    <row r="32" spans="2:12" ht="15.75" x14ac:dyDescent="0.25">
      <c r="B32" s="25"/>
      <c r="C32" s="8"/>
      <c r="D32" s="99" t="s">
        <v>21</v>
      </c>
      <c r="E32" s="99"/>
      <c r="F32" s="9"/>
      <c r="G32" s="544" t="s">
        <v>128</v>
      </c>
      <c r="H32" s="544"/>
      <c r="I32" s="544"/>
      <c r="J32" s="202"/>
      <c r="K32" s="104"/>
    </row>
    <row r="33" spans="2:11" x14ac:dyDescent="0.25">
      <c r="B33" s="25"/>
      <c r="C33" s="8"/>
      <c r="D33" s="9"/>
      <c r="E33" s="9"/>
      <c r="F33" s="9"/>
      <c r="G33" s="25"/>
      <c r="H33" s="9"/>
      <c r="I33" s="105"/>
      <c r="J33" s="208"/>
      <c r="K33" s="105"/>
    </row>
    <row r="34" spans="2:11" ht="15.75" x14ac:dyDescent="0.25">
      <c r="B34" s="25"/>
      <c r="C34" s="8"/>
      <c r="D34" s="99" t="s">
        <v>44</v>
      </c>
      <c r="E34" s="99"/>
      <c r="F34" s="99"/>
      <c r="G34" s="543" t="s">
        <v>129</v>
      </c>
      <c r="H34" s="543"/>
      <c r="I34" s="543"/>
      <c r="J34" s="209"/>
      <c r="K34" s="105"/>
    </row>
    <row r="35" spans="2:11" x14ac:dyDescent="0.25">
      <c r="B35" s="25"/>
      <c r="C35" s="105"/>
      <c r="D35" s="105"/>
      <c r="E35" s="105"/>
      <c r="F35" s="105"/>
      <c r="G35" s="105"/>
      <c r="H35" s="105"/>
      <c r="I35" s="105"/>
      <c r="J35" s="208"/>
      <c r="K35" s="105"/>
    </row>
    <row r="36" spans="2:11" x14ac:dyDescent="0.25">
      <c r="B36" s="25"/>
      <c r="C36" s="105"/>
      <c r="D36" s="105"/>
      <c r="E36" s="105"/>
      <c r="F36" s="105"/>
      <c r="G36" s="105"/>
      <c r="H36" s="105"/>
      <c r="I36" s="105"/>
      <c r="J36" s="208"/>
      <c r="K36" s="105"/>
    </row>
    <row r="37" spans="2:11" x14ac:dyDescent="0.25">
      <c r="B37" s="105"/>
      <c r="C37" s="34"/>
      <c r="D37" s="25"/>
      <c r="E37" s="25"/>
      <c r="F37" s="25"/>
      <c r="G37" s="25"/>
      <c r="H37" s="25"/>
      <c r="I37" s="25"/>
      <c r="J37" s="25"/>
      <c r="K37" s="33"/>
    </row>
  </sheetData>
  <mergeCells count="22">
    <mergeCell ref="L11:L16"/>
    <mergeCell ref="G34:I34"/>
    <mergeCell ref="L1:N1"/>
    <mergeCell ref="K2:N2"/>
    <mergeCell ref="K5:N5"/>
    <mergeCell ref="H4:N4"/>
    <mergeCell ref="J3:N3"/>
    <mergeCell ref="K6:N6"/>
    <mergeCell ref="B7:K7"/>
    <mergeCell ref="B8:K8"/>
    <mergeCell ref="B9:K9"/>
    <mergeCell ref="G10:H10"/>
    <mergeCell ref="B11:B16"/>
    <mergeCell ref="C11:C16"/>
    <mergeCell ref="D11:D16"/>
    <mergeCell ref="F11:F16"/>
    <mergeCell ref="G32:I32"/>
    <mergeCell ref="G11:H11"/>
    <mergeCell ref="J11:J16"/>
    <mergeCell ref="I12:I15"/>
    <mergeCell ref="G12:G15"/>
    <mergeCell ref="H12:H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керівний склад</vt:lpstr>
      <vt:lpstr>допоміжний</vt:lpstr>
      <vt:lpstr>додатковий</vt:lpstr>
      <vt:lpstr>сквира АЗПСМ</vt:lpstr>
      <vt:lpstr>Чубинці АЗПСМ</vt:lpstr>
      <vt:lpstr>Кривошиїнці АЗПСМ</vt:lpstr>
      <vt:lpstr>ПустоварівськаАЗПСМ</vt:lpstr>
      <vt:lpstr>Горобіївська АЗПСМ</vt:lpstr>
      <vt:lpstr>СамгородецькаАЗПСМ</vt:lpstr>
      <vt:lpstr>ШамраївкаА ЗПСМ</vt:lpstr>
      <vt:lpstr>ФАПИ </vt:lpstr>
      <vt:lpstr>невідкладка</vt:lpstr>
      <vt:lpstr>Т.С.Ц.</vt:lpstr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2018-11-20T04:17:53Z</cp:lastPrinted>
  <dcterms:created xsi:type="dcterms:W3CDTF">2006-09-16T00:00:00Z</dcterms:created>
  <dcterms:modified xsi:type="dcterms:W3CDTF">2021-08-30T11:18:07Z</dcterms:modified>
</cp:coreProperties>
</file>