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6\2022\12 - 10.05.2022\2-12 круківська звіт бюджет І кв.22\"/>
    </mc:Choice>
  </mc:AlternateContent>
  <bookViews>
    <workbookView xWindow="0" yWindow="0" windowWidth="28800" windowHeight="1233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H77" i="1" l="1"/>
  <c r="H78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H76" i="1"/>
  <c r="G76" i="1"/>
  <c r="E115" i="1" l="1"/>
  <c r="F115" i="1"/>
  <c r="E90" i="1"/>
  <c r="E93" i="1" l="1"/>
  <c r="F93" i="1"/>
  <c r="E97" i="1" l="1"/>
  <c r="D97" i="1" l="1"/>
  <c r="D84" i="1"/>
  <c r="D93" i="1"/>
  <c r="F84" i="1" l="1"/>
  <c r="D41" i="1"/>
  <c r="E41" i="1"/>
  <c r="F41" i="1"/>
  <c r="C41" i="1"/>
  <c r="G51" i="1" l="1"/>
  <c r="G50" i="1"/>
  <c r="H50" i="1"/>
  <c r="D26" i="1"/>
  <c r="E26" i="1"/>
  <c r="F26" i="1"/>
  <c r="C26" i="1"/>
  <c r="G36" i="1"/>
  <c r="H36" i="1"/>
  <c r="G32" i="1"/>
  <c r="H32" i="1"/>
  <c r="D14" i="1"/>
  <c r="E14" i="1"/>
  <c r="F14" i="1"/>
  <c r="C14" i="1"/>
  <c r="H22" i="1"/>
  <c r="H23" i="1"/>
  <c r="H24" i="1"/>
  <c r="H25" i="1"/>
  <c r="G22" i="1"/>
  <c r="G23" i="1"/>
  <c r="G24" i="1"/>
  <c r="G25" i="1"/>
  <c r="E112" i="1" l="1"/>
  <c r="F97" i="1"/>
  <c r="C97" i="1"/>
  <c r="C93" i="1"/>
  <c r="E84" i="1"/>
  <c r="C84" i="1"/>
  <c r="D76" i="1"/>
  <c r="E76" i="1"/>
  <c r="F76" i="1"/>
  <c r="C76" i="1"/>
  <c r="D67" i="1"/>
  <c r="E67" i="1"/>
  <c r="F67" i="1"/>
  <c r="C67" i="1"/>
  <c r="D61" i="1"/>
  <c r="E61" i="1"/>
  <c r="F61" i="1"/>
  <c r="C61" i="1"/>
  <c r="H62" i="1"/>
  <c r="H63" i="1"/>
  <c r="H64" i="1"/>
  <c r="H65" i="1"/>
  <c r="H66" i="1"/>
  <c r="G62" i="1"/>
  <c r="G63" i="1"/>
  <c r="G64" i="1"/>
  <c r="G65" i="1"/>
  <c r="G66" i="1"/>
  <c r="D53" i="1"/>
  <c r="E53" i="1"/>
  <c r="F53" i="1"/>
  <c r="C53" i="1"/>
  <c r="G49" i="1"/>
  <c r="H49" i="1"/>
  <c r="G44" i="1"/>
  <c r="G39" i="1"/>
  <c r="H39" i="1"/>
  <c r="G38" i="1"/>
  <c r="H38" i="1"/>
  <c r="G37" i="1"/>
  <c r="H37" i="1"/>
  <c r="H69" i="1"/>
  <c r="H70" i="1"/>
  <c r="H71" i="1"/>
  <c r="G69" i="1"/>
  <c r="G70" i="1"/>
  <c r="G71" i="1"/>
  <c r="H42" i="1"/>
  <c r="H43" i="1"/>
  <c r="H45" i="1"/>
  <c r="G42" i="1"/>
  <c r="G43" i="1"/>
  <c r="G45" i="1"/>
  <c r="G34" i="1"/>
  <c r="H34" i="1"/>
  <c r="G75" i="1"/>
  <c r="H15" i="1"/>
  <c r="H16" i="1"/>
  <c r="H17" i="1"/>
  <c r="H18" i="1"/>
  <c r="H20" i="1"/>
  <c r="H21" i="1"/>
  <c r="H27" i="1"/>
  <c r="H28" i="1"/>
  <c r="H29" i="1"/>
  <c r="H30" i="1"/>
  <c r="H31" i="1"/>
  <c r="H33" i="1"/>
  <c r="H35" i="1"/>
  <c r="H40" i="1"/>
  <c r="H47" i="1"/>
  <c r="H52" i="1"/>
  <c r="H54" i="1"/>
  <c r="H55" i="1"/>
  <c r="H56" i="1"/>
  <c r="H57" i="1"/>
  <c r="H58" i="1"/>
  <c r="H59" i="1"/>
  <c r="H60" i="1"/>
  <c r="G15" i="1"/>
  <c r="G16" i="1"/>
  <c r="G17" i="1"/>
  <c r="G18" i="1"/>
  <c r="G20" i="1"/>
  <c r="G21" i="1"/>
  <c r="G27" i="1"/>
  <c r="G28" i="1"/>
  <c r="G29" i="1"/>
  <c r="G30" i="1"/>
  <c r="G31" i="1"/>
  <c r="G33" i="1"/>
  <c r="G35" i="1"/>
  <c r="G40" i="1"/>
  <c r="G46" i="1"/>
  <c r="G47" i="1"/>
  <c r="G48" i="1"/>
  <c r="G52" i="1"/>
  <c r="G54" i="1"/>
  <c r="G55" i="1"/>
  <c r="G56" i="1"/>
  <c r="G57" i="1"/>
  <c r="G58" i="1"/>
  <c r="G59" i="1"/>
  <c r="G60" i="1"/>
  <c r="G68" i="1"/>
  <c r="D112" i="1"/>
  <c r="F112" i="1"/>
  <c r="C112" i="1"/>
  <c r="D90" i="1"/>
  <c r="F90" i="1"/>
  <c r="C90" i="1"/>
  <c r="D74" i="1"/>
  <c r="F74" i="1"/>
  <c r="C74" i="1"/>
  <c r="C115" i="1" l="1"/>
  <c r="D115" i="1"/>
  <c r="E72" i="1"/>
  <c r="F72" i="1"/>
  <c r="D72" i="1"/>
  <c r="C72" i="1"/>
  <c r="H61" i="1"/>
  <c r="G61" i="1"/>
  <c r="G74" i="1"/>
  <c r="H53" i="1"/>
  <c r="G67" i="1"/>
  <c r="H14" i="1"/>
  <c r="G53" i="1"/>
  <c r="G41" i="1"/>
  <c r="H41" i="1"/>
  <c r="H26" i="1"/>
  <c r="G26" i="1"/>
  <c r="G14" i="1"/>
  <c r="H72" i="1" l="1"/>
  <c r="G72" i="1"/>
</calcChain>
</file>

<file path=xl/sharedStrings.xml><?xml version="1.0" encoding="utf-8"?>
<sst xmlns="http://schemas.openxmlformats.org/spreadsheetml/2006/main" count="193" uniqueCount="143">
  <si>
    <t>01</t>
  </si>
  <si>
    <t>Сквирська районна рада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</si>
  <si>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</si>
  <si>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</si>
  <si>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Інша діяльність у сфері державного управління</t>
  </si>
  <si>
    <t>Багатопрофільна стаціонарна медична допомога населенню</t>
  </si>
  <si>
    <t>Первинна медична допомога населенню, що надається центрами первинної медичної (медико-санітарної) допомоги</t>
  </si>
  <si>
    <t>Централізовані заходи з лікування хворих на цукровий та нецукровий діабет</t>
  </si>
  <si>
    <t>0212146</t>
  </si>
  <si>
    <t>Відшкодування вартості лікарських засобів для лікування окремих захворювань</t>
  </si>
  <si>
    <t>0213050</t>
  </si>
  <si>
    <t>Пільгове медичне обслуговування осіб, які постраждали внаслідок Чорнобильської катастрофи</t>
  </si>
  <si>
    <t>Інші заходи та заклади молодіжної політики</t>
  </si>
  <si>
    <t>0218220</t>
  </si>
  <si>
    <t>Заходи та роботи з мобілізаційної підготовки місцевого значення</t>
  </si>
  <si>
    <t>0219800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</si>
  <si>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</si>
  <si>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</si>
  <si>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Надання дошкільної освіти</t>
  </si>
  <si>
    <t>Надання позашкільної освіти позашкільними закладами освіти, заходи із позашкільної роботи з дітьми</t>
  </si>
  <si>
    <t>Забезпечення діяльності інших закладів у сфері освіти</t>
  </si>
  <si>
    <t>Утримання та навчально-тренувальна робота комунальних дитячо-юнацьких спортивних шкіл</t>
  </si>
  <si>
    <t>08</t>
  </si>
  <si>
    <t>0813033</t>
  </si>
  <si>
    <t>Компенсаційні виплати на пільговий проїзд автомобільним транспортом окремим категоріям громадян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</si>
  <si>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</si>
  <si>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Інші заходи у сфері соціального захисту і соціального забезпечення</t>
  </si>
  <si>
    <t>10</t>
  </si>
  <si>
    <t>Забезпечення діяльності бібліотек</t>
  </si>
  <si>
    <t>Забезпечення діяльності музеїв i виставок</t>
  </si>
  <si>
    <t>Забезпечення діяльності палаців i будинків культури, клубів, центрів дозвілля та iнших клубних закладів</t>
  </si>
  <si>
    <t>Забезпечення діяльності інших закладів в галузі культури і мистецтва</t>
  </si>
  <si>
    <t>Проведення навчально-тренувальних зборів і змагань з олімпійських видів спорту</t>
  </si>
  <si>
    <t>37</t>
  </si>
  <si>
    <t>3719510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</si>
  <si>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</si>
  <si>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3719770</t>
  </si>
  <si>
    <t>Інші субвенції з місцевого бюджету</t>
  </si>
  <si>
    <t xml:space="preserve"> </t>
  </si>
  <si>
    <t>Додаток 2</t>
  </si>
  <si>
    <t>(грн)</t>
  </si>
  <si>
    <t>Найменування</t>
  </si>
  <si>
    <t>Код тимчасової програмної класифікації видатків</t>
  </si>
  <si>
    <t>Планові показники</t>
  </si>
  <si>
    <t>Виконання у відсотках до: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</si>
  <si>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захисту`, для осіб з інвалідністю І-ІІ групи, яка нас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</si>
  <si>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кінець 2017 року</t>
  </si>
  <si>
    <t>0813221</t>
  </si>
  <si>
    <t>Виконано за звітний період</t>
  </si>
  <si>
    <t>Інші програми та заходи у сфері освіти</t>
  </si>
  <si>
    <t>Надання інших пільг окремим категоріям громадян відповідно до законодавства</t>
  </si>
  <si>
    <t>Надання пільг окремим категоріям громадян з оплати послуг зв"язку</t>
  </si>
  <si>
    <t>Реверсна дотація</t>
  </si>
  <si>
    <t>0150</t>
  </si>
  <si>
    <t>0180</t>
  </si>
  <si>
    <t>Сквирська міська рада</t>
  </si>
  <si>
    <t>ЗАГАЛЬНИЙ ФОНД</t>
  </si>
  <si>
    <t>2010</t>
  </si>
  <si>
    <t>2111</t>
  </si>
  <si>
    <t>2144</t>
  </si>
  <si>
    <t>7130</t>
  </si>
  <si>
    <t>Здійснення заходів із землеустрою</t>
  </si>
  <si>
    <t>Відділ освіти Сквирської міської ради</t>
  </si>
  <si>
    <t>1010</t>
  </si>
  <si>
    <t>Надання загальної середньої освіти закладами загальної середньої освіти</t>
  </si>
  <si>
    <t>1021</t>
  </si>
  <si>
    <t>1024</t>
  </si>
  <si>
    <t>Забезпечення належних умов для виховання та розвитку дітей-сиріт і дітей, позбавлених батьківського піклування, в дитячих будинках</t>
  </si>
  <si>
    <t>1031</t>
  </si>
  <si>
    <t>1034</t>
  </si>
  <si>
    <t>1070</t>
  </si>
  <si>
    <t>1141</t>
  </si>
  <si>
    <t>1142</t>
  </si>
  <si>
    <t>1152</t>
  </si>
  <si>
    <t>Забезпечення діяльності інклюзивно-ресурсних центрів за рахунок освітньої субвенції</t>
  </si>
  <si>
    <t>1160</t>
  </si>
  <si>
    <t>Забезпечення діяльності центрів професійного розвитку педагогічних працівників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</si>
  <si>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</si>
  <si>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</si>
  <si>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5031</t>
  </si>
  <si>
    <t>Відділ праці, соціального захисту та соціального забезпечення Сквирської міської ради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</si>
  <si>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</si>
  <si>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Відділ культури, молоді і спорту Сквирської міської ради</t>
  </si>
  <si>
    <t>Надання спеціальної освіти мистецькими школами</t>
  </si>
  <si>
    <t>Відділ капітального будівництва, комунальної власності та єитлово-комунального господарства Сквирської міської ради</t>
  </si>
  <si>
    <t>Забезпечення збору та вивезення сміття і відходів</t>
  </si>
  <si>
    <t>Організація благоустрою населених пунктів</t>
  </si>
  <si>
    <t>Відшкодування різниці між розміром ціни (тарифу) на житлово-комунальні послуги, що затвержувалися або погоджувалися рішенням місцевого органу виконавчої влади та органу місцевого самоврядування, та розміром економічного обгрунтованих витрат на їх виробництво (надання)</t>
  </si>
  <si>
    <t>Інша діяльність у сфері житлово-комунального господарства</t>
  </si>
  <si>
    <t>Резервний фонд місцевого бюджету</t>
  </si>
  <si>
    <t>ВСЬОГО</t>
  </si>
  <si>
    <t>СПЕЦІАЛЬНИЙ ФОНД</t>
  </si>
  <si>
    <t>6040</t>
  </si>
  <si>
    <t>7370</t>
  </si>
  <si>
    <t>7461</t>
  </si>
  <si>
    <t>8340</t>
  </si>
  <si>
    <t>Заходи, пов"язані з поліпшенням питної води</t>
  </si>
  <si>
    <t>Реалізація інших заходів щодо соціально-економічного розвитку територій</t>
  </si>
  <si>
    <t>Утримання та розвиток автомобільних доріг та дорожньої інфраструктури за рахунок коштів місцевого бюджету</t>
  </si>
  <si>
    <t>Природоохоронні заходи за рахунок цільових фондів</t>
  </si>
  <si>
    <t>3104</t>
  </si>
  <si>
    <t>1080</t>
  </si>
  <si>
    <t>12</t>
  </si>
  <si>
    <t>6030</t>
  </si>
  <si>
    <t>7321</t>
  </si>
  <si>
    <t>Будівництво освітніх установ та закладів</t>
  </si>
  <si>
    <t>7324</t>
  </si>
  <si>
    <t>Будівництво установ та закладів культури</t>
  </si>
  <si>
    <t>9750</t>
  </si>
  <si>
    <t>Субвенція з місцевого бюджету на співфінансування інвестиційних проектів</t>
  </si>
  <si>
    <t xml:space="preserve">Фінансове управління Сквирської міської ради  </t>
  </si>
  <si>
    <t>Відділ капітального будівництва, комунальної власності та житлово-комунального господарства Сквирської міської ради</t>
  </si>
  <si>
    <t>"Про виконання бюджету Сквирської міської територіальної громади за І квартал 2022 року"</t>
  </si>
  <si>
    <t>Виконання видаткової частини бюджету Сквирської міської територіальної громади за І квартал 2022 року</t>
  </si>
  <si>
    <t>Затверджено розписом на 2022 рік</t>
  </si>
  <si>
    <t>Затверджено розписом на 2022 рік з урахування внесених змін</t>
  </si>
  <si>
    <t>Затверджено розписом на І квартал 2022 року з урахування внесених змін</t>
  </si>
  <si>
    <t>затверджено розписом на 2022 рік з урахування внесених змін</t>
  </si>
  <si>
    <t>затверджено розписом на І квартал 2022 року з урахування внесених змін</t>
  </si>
  <si>
    <t>Заходи із запобігання та ліквідації надзвичайних ситуацій та наслідків стихійного лиха</t>
  </si>
  <si>
    <t>1061</t>
  </si>
  <si>
    <t>1151</t>
  </si>
  <si>
    <t>Забезпечення діяльності інклюзивно-ресурсних центрів за рахунок коштів місцевого бюджету</t>
  </si>
  <si>
    <t xml:space="preserve">Надання соціальних гарантій фізичним особам, які надають соціальні послуги громадянам похилого віку, сосбам з інвалідністю, дітям з інвалідністю, хворим, які не здатні до самообслуговування і потребують </t>
  </si>
  <si>
    <t>Видатки пов"язані з наданням підтримки внутрішньо переміщеним та/або евакуйованим особам у зв"язку із введеннм воєнного стану</t>
  </si>
  <si>
    <t>7350</t>
  </si>
  <si>
    <t>Розроблення схем планування та забудови територій (містобудівної документації)</t>
  </si>
  <si>
    <t>7322</t>
  </si>
  <si>
    <t>Будівництво мндичних установ та закладів</t>
  </si>
  <si>
    <t>7325</t>
  </si>
  <si>
    <t>Будівництво споруд, установ та закладів фізичної культури і спорту</t>
  </si>
  <si>
    <t>7330</t>
  </si>
  <si>
    <t>Будівництво інших обєктів комунальної власності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</si>
  <si>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</si>
  <si>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</si>
  <si>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8330</t>
  </si>
  <si>
    <t>Інша діяльність у сфері екології та охорони природних ресурсів</t>
  </si>
  <si>
    <t>4030</t>
  </si>
  <si>
    <t>4060</t>
  </si>
  <si>
    <t xml:space="preserve">до рішення виконавчого комітету  міської ради </t>
  </si>
  <si>
    <t>Начальник фінансового управління міської ради</t>
  </si>
  <si>
    <t>Ірина КРУКІВСЬКА</t>
  </si>
  <si>
    <t>від 10 травня 2022 року № 2/12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</si>
</sst>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0.0"/>
    <numFmt numFmtId="165" formatCode="0.0"/>
    <numFmt numFmtId="166" formatCode="#0.00"/>
  </numFmts>
  <fonts count="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2" borderId="1" xfId="0" quotePrefix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49" fontId="6" fillId="2" borderId="1" xfId="0" quotePrefix="1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5" fillId="0" borderId="0" xfId="0" applyFont="1" applyBorder="1" applyAlignment="1">
      <alignment horizontal="center"/>
    </xf>
    <xf numFmtId="0" fontId="5" fillId="2" borderId="0" xfId="0" applyFont="1" applyFill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center" vertical="center"/>
    </xf>
    <xf numFmtId="165" fontId="5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wrapText="1"/>
    </xf>
    <xf numFmtId="0" fontId="4" fillId="0" borderId="0" xfId="0" applyFont="1" applyAlignment="1">
      <alignment horizontal="left"/>
    </xf>
    <xf numFmtId="0" fontId="5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1"/>
  <sheetViews>
    <sheetView tabSelected="1" topLeftCell="A109" workbookViewId="0">
      <selection activeCell="I11" sqref="I11"/>
    </sheetView>
  </sheetViews>
  <sheetFormatPr defaultRowHeight="12.75" x14ac:dyDescent="0.2"/>
  <cols>
    <col min="1" max="1" width="18" customWidth="1"/>
    <col min="2" max="2" width="50.7109375" customWidth="1"/>
    <col min="3" max="3" width="17.28515625" customWidth="1"/>
    <col min="4" max="5" width="17.42578125" customWidth="1"/>
    <col min="6" max="6" width="15.7109375" customWidth="1"/>
    <col min="7" max="7" width="17.5703125" customWidth="1"/>
    <col min="8" max="8" width="19.42578125" customWidth="1"/>
  </cols>
  <sheetData>
    <row r="1" spans="1:8" ht="18.75" x14ac:dyDescent="0.3">
      <c r="G1" s="40" t="s">
        <v>39</v>
      </c>
      <c r="H1" s="40"/>
    </row>
    <row r="2" spans="1:8" ht="18.75" x14ac:dyDescent="0.3">
      <c r="D2" s="48" t="s">
        <v>139</v>
      </c>
      <c r="E2" s="48"/>
      <c r="F2" s="48"/>
      <c r="G2" s="48"/>
      <c r="H2" s="48"/>
    </row>
    <row r="3" spans="1:8" ht="18.75" x14ac:dyDescent="0.3">
      <c r="D3" s="48" t="s">
        <v>142</v>
      </c>
      <c r="E3" s="48"/>
      <c r="F3" s="48"/>
      <c r="G3" s="48"/>
      <c r="H3" s="48"/>
    </row>
    <row r="4" spans="1:8" ht="38.25" customHeight="1" x14ac:dyDescent="0.3">
      <c r="D4" s="49" t="s">
        <v>112</v>
      </c>
      <c r="E4" s="49"/>
      <c r="F4" s="49"/>
      <c r="G4" s="49"/>
      <c r="H4" s="49"/>
    </row>
    <row r="5" spans="1:8" ht="18.75" x14ac:dyDescent="0.3">
      <c r="G5" s="32"/>
      <c r="H5" s="32"/>
    </row>
    <row r="6" spans="1:8" ht="18.75" x14ac:dyDescent="0.3">
      <c r="A6" s="56" t="s">
        <v>113</v>
      </c>
      <c r="B6" s="56"/>
      <c r="C6" s="56"/>
      <c r="D6" s="56"/>
      <c r="E6" s="56"/>
      <c r="F6" s="56"/>
      <c r="G6" s="56"/>
      <c r="H6" s="56"/>
    </row>
    <row r="7" spans="1:8" ht="18.75" x14ac:dyDescent="0.3">
      <c r="A7" s="5"/>
      <c r="B7" s="5"/>
      <c r="C7" s="5"/>
      <c r="D7" s="5"/>
      <c r="E7" s="25"/>
      <c r="F7" s="5"/>
      <c r="G7" s="5"/>
      <c r="H7" s="5"/>
    </row>
    <row r="8" spans="1:8" hidden="1" x14ac:dyDescent="0.2">
      <c r="A8" s="55"/>
      <c r="B8" s="55"/>
      <c r="C8" s="55"/>
      <c r="D8" s="55"/>
      <c r="E8" s="55"/>
      <c r="F8" s="55"/>
    </row>
    <row r="9" spans="1:8" ht="15" x14ac:dyDescent="0.25">
      <c r="H9" s="6" t="s">
        <v>40</v>
      </c>
    </row>
    <row r="10" spans="1:8" ht="18.75" customHeight="1" x14ac:dyDescent="0.3">
      <c r="A10" s="41" t="s">
        <v>42</v>
      </c>
      <c r="B10" s="41" t="s">
        <v>41</v>
      </c>
      <c r="C10" s="45" t="s">
        <v>43</v>
      </c>
      <c r="D10" s="46"/>
      <c r="E10" s="47"/>
      <c r="F10" s="41" t="s">
        <v>48</v>
      </c>
      <c r="G10" s="43" t="s">
        <v>44</v>
      </c>
      <c r="H10" s="44"/>
    </row>
    <row r="11" spans="1:8" s="1" customFormat="1" ht="132.75" customHeight="1" x14ac:dyDescent="0.2">
      <c r="A11" s="42"/>
      <c r="B11" s="42"/>
      <c r="C11" s="14" t="s">
        <v>114</v>
      </c>
      <c r="D11" s="14" t="s">
        <v>115</v>
      </c>
      <c r="E11" s="14" t="s">
        <v>116</v>
      </c>
      <c r="F11" s="42"/>
      <c r="G11" s="14" t="s">
        <v>117</v>
      </c>
      <c r="H11" s="14" t="s">
        <v>118</v>
      </c>
    </row>
    <row r="12" spans="1:8" s="2" customFormat="1" ht="14.25" x14ac:dyDescent="0.2">
      <c r="A12" s="9">
        <v>1</v>
      </c>
      <c r="B12" s="9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</row>
    <row r="13" spans="1:8" s="3" customFormat="1" ht="14.25" x14ac:dyDescent="0.2">
      <c r="A13" s="52" t="s">
        <v>56</v>
      </c>
      <c r="B13" s="53"/>
      <c r="C13" s="53"/>
      <c r="D13" s="53"/>
      <c r="E13" s="53"/>
      <c r="F13" s="53"/>
      <c r="G13" s="53"/>
      <c r="H13" s="54"/>
    </row>
    <row r="14" spans="1:8" s="16" customFormat="1" ht="14.25" x14ac:dyDescent="0.2">
      <c r="A14" s="7" t="s">
        <v>0</v>
      </c>
      <c r="B14" s="8" t="s">
        <v>55</v>
      </c>
      <c r="C14" s="27">
        <f>C15+C16+C17+C18+C19+C21+C25</f>
        <v>48402800</v>
      </c>
      <c r="D14" s="27">
        <f t="shared" ref="D14:F14" si="0">D15+D16+D17+D18+D19+D21+D25</f>
        <v>49484800.009999998</v>
      </c>
      <c r="E14" s="27">
        <f t="shared" si="0"/>
        <v>15021250.01</v>
      </c>
      <c r="F14" s="27">
        <f t="shared" si="0"/>
        <v>11093852.540000001</v>
      </c>
      <c r="G14" s="15">
        <f>F14/D14*100</f>
        <v>22.418707436946558</v>
      </c>
      <c r="H14" s="15">
        <f>F14/E14*100</f>
        <v>73.854389831835306</v>
      </c>
    </row>
    <row r="15" spans="1:8" ht="78.75" x14ac:dyDescent="0.2">
      <c r="A15" s="34" t="s">
        <v>53</v>
      </c>
      <c r="B15" s="13" t="s">
        <v>3</v>
      </c>
      <c r="C15" s="28">
        <v>35037800</v>
      </c>
      <c r="D15" s="28">
        <v>35385200</v>
      </c>
      <c r="E15" s="28">
        <v>9403450</v>
      </c>
      <c r="F15" s="28">
        <v>7572906.6500000004</v>
      </c>
      <c r="G15" s="26">
        <f t="shared" ref="G15:G71" si="1">F15/D15*100</f>
        <v>21.40133911917977</v>
      </c>
      <c r="H15" s="26">
        <f t="shared" ref="H15:H71" si="2">F15/E15*100</f>
        <v>80.533279275159657</v>
      </c>
    </row>
    <row r="16" spans="1:8" ht="15.75" x14ac:dyDescent="0.2">
      <c r="A16" s="34" t="s">
        <v>54</v>
      </c>
      <c r="B16" s="13" t="s">
        <v>4</v>
      </c>
      <c r="C16" s="28">
        <v>729600</v>
      </c>
      <c r="D16" s="28">
        <v>729600</v>
      </c>
      <c r="E16" s="28">
        <v>203800</v>
      </c>
      <c r="F16" s="28">
        <v>107265.96</v>
      </c>
      <c r="G16" s="26">
        <f t="shared" si="1"/>
        <v>14.702023026315791</v>
      </c>
      <c r="H16" s="26">
        <f t="shared" si="2"/>
        <v>52.632953876349362</v>
      </c>
    </row>
    <row r="17" spans="1:8" ht="31.5" x14ac:dyDescent="0.2">
      <c r="A17" s="34" t="s">
        <v>57</v>
      </c>
      <c r="B17" s="13" t="s">
        <v>5</v>
      </c>
      <c r="C17" s="28">
        <v>5856400</v>
      </c>
      <c r="D17" s="28">
        <v>6241000.0099999998</v>
      </c>
      <c r="E17" s="28">
        <v>2903700.01</v>
      </c>
      <c r="F17" s="28">
        <v>2211733.36</v>
      </c>
      <c r="G17" s="26">
        <f t="shared" si="1"/>
        <v>35.438765525654922</v>
      </c>
      <c r="H17" s="26">
        <f t="shared" si="2"/>
        <v>76.169485566107085</v>
      </c>
    </row>
    <row r="18" spans="1:8" ht="47.25" x14ac:dyDescent="0.2">
      <c r="A18" s="34" t="s">
        <v>58</v>
      </c>
      <c r="B18" s="13" t="s">
        <v>6</v>
      </c>
      <c r="C18" s="28">
        <v>6409000</v>
      </c>
      <c r="D18" s="28">
        <v>6409000</v>
      </c>
      <c r="E18" s="28">
        <v>2235300</v>
      </c>
      <c r="F18" s="28">
        <v>1191946.57</v>
      </c>
      <c r="G18" s="26">
        <f t="shared" si="1"/>
        <v>18.59801170229365</v>
      </c>
      <c r="H18" s="26">
        <f t="shared" si="2"/>
        <v>53.323785174249551</v>
      </c>
    </row>
    <row r="19" spans="1:8" ht="31.5" x14ac:dyDescent="0.2">
      <c r="A19" s="34" t="s">
        <v>59</v>
      </c>
      <c r="B19" s="13" t="s">
        <v>7</v>
      </c>
      <c r="C19" s="28">
        <v>70000</v>
      </c>
      <c r="D19" s="28">
        <v>70000</v>
      </c>
      <c r="E19" s="28">
        <v>25000</v>
      </c>
      <c r="F19" s="28">
        <v>0</v>
      </c>
      <c r="G19" s="26">
        <v>0</v>
      </c>
      <c r="H19" s="26">
        <v>0</v>
      </c>
    </row>
    <row r="20" spans="1:8" ht="31.5" hidden="1" x14ac:dyDescent="0.2">
      <c r="A20" s="33" t="s">
        <v>8</v>
      </c>
      <c r="B20" s="13" t="s">
        <v>9</v>
      </c>
      <c r="C20" s="28"/>
      <c r="D20" s="28"/>
      <c r="E20" s="28"/>
      <c r="F20" s="28"/>
      <c r="G20" s="26" t="e">
        <f t="shared" si="1"/>
        <v>#DIV/0!</v>
      </c>
      <c r="H20" s="26" t="e">
        <f t="shared" si="2"/>
        <v>#DIV/0!</v>
      </c>
    </row>
    <row r="21" spans="1:8" ht="15.75" x14ac:dyDescent="0.2">
      <c r="A21" s="34" t="s">
        <v>60</v>
      </c>
      <c r="B21" s="13" t="s">
        <v>61</v>
      </c>
      <c r="C21" s="28">
        <v>300000</v>
      </c>
      <c r="D21" s="28">
        <v>300000</v>
      </c>
      <c r="E21" s="28">
        <v>100000</v>
      </c>
      <c r="F21" s="28">
        <v>10000</v>
      </c>
      <c r="G21" s="26">
        <f t="shared" si="1"/>
        <v>3.3333333333333335</v>
      </c>
      <c r="H21" s="26">
        <f t="shared" si="2"/>
        <v>10</v>
      </c>
    </row>
    <row r="22" spans="1:8" ht="47.25" hidden="1" x14ac:dyDescent="0.2">
      <c r="A22" s="33" t="s">
        <v>10</v>
      </c>
      <c r="B22" s="13" t="s">
        <v>11</v>
      </c>
      <c r="C22" s="28"/>
      <c r="D22" s="28"/>
      <c r="E22" s="28"/>
      <c r="F22" s="28"/>
      <c r="G22" s="26" t="e">
        <f t="shared" si="1"/>
        <v>#DIV/0!</v>
      </c>
      <c r="H22" s="26" t="e">
        <f t="shared" si="2"/>
        <v>#DIV/0!</v>
      </c>
    </row>
    <row r="23" spans="1:8" ht="31.5" hidden="1" x14ac:dyDescent="0.2">
      <c r="A23" s="12" t="s">
        <v>13</v>
      </c>
      <c r="B23" s="13" t="s">
        <v>14</v>
      </c>
      <c r="C23" s="28"/>
      <c r="D23" s="28"/>
      <c r="E23" s="28"/>
      <c r="F23" s="28"/>
      <c r="G23" s="26" t="e">
        <f t="shared" si="1"/>
        <v>#DIV/0!</v>
      </c>
      <c r="H23" s="26" t="e">
        <f t="shared" si="2"/>
        <v>#DIV/0!</v>
      </c>
    </row>
    <row r="24" spans="1:8" ht="47.25" hidden="1" x14ac:dyDescent="0.2">
      <c r="A24" s="12" t="s">
        <v>15</v>
      </c>
      <c r="B24" s="13" t="s">
        <v>16</v>
      </c>
      <c r="C24" s="28"/>
      <c r="D24" s="28"/>
      <c r="E24" s="28"/>
      <c r="F24" s="28"/>
      <c r="G24" s="26" t="e">
        <f t="shared" si="1"/>
        <v>#DIV/0!</v>
      </c>
      <c r="H24" s="26" t="e">
        <f t="shared" si="2"/>
        <v>#DIV/0!</v>
      </c>
    </row>
    <row r="25" spans="1:8" ht="31.5" x14ac:dyDescent="0.2">
      <c r="A25" s="12">
        <v>8110</v>
      </c>
      <c r="B25" s="13" t="s">
        <v>119</v>
      </c>
      <c r="C25" s="28">
        <v>0</v>
      </c>
      <c r="D25" s="28">
        <v>350000</v>
      </c>
      <c r="E25" s="28">
        <v>150000</v>
      </c>
      <c r="F25" s="28">
        <v>0</v>
      </c>
      <c r="G25" s="26">
        <f t="shared" si="1"/>
        <v>0</v>
      </c>
      <c r="H25" s="26">
        <f t="shared" si="2"/>
        <v>0</v>
      </c>
    </row>
    <row r="26" spans="1:8" s="16" customFormat="1" ht="15.75" x14ac:dyDescent="0.2">
      <c r="A26" s="10" t="s">
        <v>17</v>
      </c>
      <c r="B26" s="11" t="s">
        <v>62</v>
      </c>
      <c r="C26" s="29">
        <f>C27+C28+C29+C30+C31+C33+C34+C35+C37+C38+C39+C40+C32+C36</f>
        <v>192816323</v>
      </c>
      <c r="D26" s="29">
        <f t="shared" ref="D26:F26" si="3">D27+D28+D29+D30+D31+D33+D34+D35+D37+D38+D39+D40+D32+D36</f>
        <v>192564413</v>
      </c>
      <c r="E26" s="29">
        <f t="shared" si="3"/>
        <v>53619293.210000001</v>
      </c>
      <c r="F26" s="29">
        <f t="shared" si="3"/>
        <v>44212820.580000006</v>
      </c>
      <c r="G26" s="15">
        <f t="shared" si="1"/>
        <v>22.960016282967093</v>
      </c>
      <c r="H26" s="15">
        <f t="shared" si="2"/>
        <v>82.456925358639964</v>
      </c>
    </row>
    <row r="27" spans="1:8" ht="15.75" x14ac:dyDescent="0.2">
      <c r="A27" s="34" t="s">
        <v>63</v>
      </c>
      <c r="B27" s="13" t="s">
        <v>18</v>
      </c>
      <c r="C27" s="28">
        <v>25036100</v>
      </c>
      <c r="D27" s="28">
        <v>25036100</v>
      </c>
      <c r="E27" s="28">
        <v>6940000</v>
      </c>
      <c r="F27" s="28">
        <v>5408658</v>
      </c>
      <c r="G27" s="26">
        <f t="shared" si="1"/>
        <v>21.603436637495456</v>
      </c>
      <c r="H27" s="26">
        <f t="shared" si="2"/>
        <v>77.934553314121032</v>
      </c>
    </row>
    <row r="28" spans="1:8" ht="31.5" x14ac:dyDescent="0.2">
      <c r="A28" s="34" t="s">
        <v>65</v>
      </c>
      <c r="B28" s="13" t="s">
        <v>64</v>
      </c>
      <c r="C28" s="28">
        <v>49152600</v>
      </c>
      <c r="D28" s="28">
        <v>48432600</v>
      </c>
      <c r="E28" s="28">
        <v>17870533.460000001</v>
      </c>
      <c r="F28" s="28">
        <v>12019137.49</v>
      </c>
      <c r="G28" s="26">
        <f t="shared" si="1"/>
        <v>24.816213645354576</v>
      </c>
      <c r="H28" s="26">
        <f t="shared" si="2"/>
        <v>67.256735882578397</v>
      </c>
    </row>
    <row r="29" spans="1:8" ht="47.25" x14ac:dyDescent="0.2">
      <c r="A29" s="34" t="s">
        <v>66</v>
      </c>
      <c r="B29" s="13" t="s">
        <v>67</v>
      </c>
      <c r="C29" s="28">
        <v>2748400</v>
      </c>
      <c r="D29" s="28">
        <v>2748400</v>
      </c>
      <c r="E29" s="28">
        <v>936660.13</v>
      </c>
      <c r="F29" s="28">
        <v>508862.33</v>
      </c>
      <c r="G29" s="26">
        <f t="shared" si="1"/>
        <v>18.514857007713577</v>
      </c>
      <c r="H29" s="26">
        <f t="shared" si="2"/>
        <v>54.327318277121506</v>
      </c>
    </row>
    <row r="30" spans="1:8" ht="31.5" x14ac:dyDescent="0.2">
      <c r="A30" s="34" t="s">
        <v>68</v>
      </c>
      <c r="B30" s="13" t="s">
        <v>64</v>
      </c>
      <c r="C30" s="28">
        <v>98518400</v>
      </c>
      <c r="D30" s="28">
        <v>98518400</v>
      </c>
      <c r="E30" s="28">
        <v>22743900</v>
      </c>
      <c r="F30" s="28">
        <v>22608846.649999999</v>
      </c>
      <c r="G30" s="26">
        <f t="shared" si="1"/>
        <v>22.948856914038391</v>
      </c>
      <c r="H30" s="26">
        <f t="shared" si="2"/>
        <v>99.406199684310948</v>
      </c>
    </row>
    <row r="31" spans="1:8" ht="47.25" x14ac:dyDescent="0.2">
      <c r="A31" s="34" t="s">
        <v>69</v>
      </c>
      <c r="B31" s="13" t="s">
        <v>67</v>
      </c>
      <c r="C31" s="28">
        <v>890600</v>
      </c>
      <c r="D31" s="28">
        <v>890600</v>
      </c>
      <c r="E31" s="28">
        <v>219600</v>
      </c>
      <c r="F31" s="28">
        <v>192520.37</v>
      </c>
      <c r="G31" s="26">
        <f t="shared" si="1"/>
        <v>21.616929036604535</v>
      </c>
      <c r="H31" s="26">
        <f t="shared" si="2"/>
        <v>87.66865664845173</v>
      </c>
    </row>
    <row r="32" spans="1:8" ht="31.5" x14ac:dyDescent="0.2">
      <c r="A32" s="34" t="s">
        <v>120</v>
      </c>
      <c r="B32" s="13" t="s">
        <v>64</v>
      </c>
      <c r="C32" s="28">
        <v>0</v>
      </c>
      <c r="D32" s="28">
        <v>272500</v>
      </c>
      <c r="E32" s="28">
        <v>272500</v>
      </c>
      <c r="F32" s="28">
        <v>0</v>
      </c>
      <c r="G32" s="26">
        <f t="shared" si="1"/>
        <v>0</v>
      </c>
      <c r="H32" s="26">
        <f t="shared" si="2"/>
        <v>0</v>
      </c>
    </row>
    <row r="33" spans="1:8" ht="47.25" x14ac:dyDescent="0.2">
      <c r="A33" s="34" t="s">
        <v>70</v>
      </c>
      <c r="B33" s="13" t="s">
        <v>19</v>
      </c>
      <c r="C33" s="28">
        <v>4900100</v>
      </c>
      <c r="D33" s="28">
        <v>4900100</v>
      </c>
      <c r="E33" s="28">
        <v>1337576.26</v>
      </c>
      <c r="F33" s="28">
        <v>1144353.24</v>
      </c>
      <c r="G33" s="26">
        <f t="shared" si="1"/>
        <v>23.353671149568374</v>
      </c>
      <c r="H33" s="26">
        <f t="shared" si="2"/>
        <v>85.554242716598452</v>
      </c>
    </row>
    <row r="34" spans="1:8" ht="31.5" x14ac:dyDescent="0.2">
      <c r="A34" s="34" t="s">
        <v>71</v>
      </c>
      <c r="B34" s="13" t="s">
        <v>20</v>
      </c>
      <c r="C34" s="28">
        <v>5356800</v>
      </c>
      <c r="D34" s="28">
        <v>5376800</v>
      </c>
      <c r="E34" s="28">
        <v>1452970.36</v>
      </c>
      <c r="F34" s="28">
        <v>1237868.74</v>
      </c>
      <c r="G34" s="26">
        <f t="shared" si="1"/>
        <v>23.022406263948817</v>
      </c>
      <c r="H34" s="26">
        <f t="shared" si="2"/>
        <v>85.195732416730081</v>
      </c>
    </row>
    <row r="35" spans="1:8" ht="15.75" x14ac:dyDescent="0.2">
      <c r="A35" s="34" t="s">
        <v>72</v>
      </c>
      <c r="B35" s="13" t="s">
        <v>49</v>
      </c>
      <c r="C35" s="28">
        <v>25400</v>
      </c>
      <c r="D35" s="28">
        <v>125400</v>
      </c>
      <c r="E35" s="28">
        <v>109050</v>
      </c>
      <c r="F35" s="28">
        <v>0</v>
      </c>
      <c r="G35" s="26">
        <f t="shared" si="1"/>
        <v>0</v>
      </c>
      <c r="H35" s="26">
        <f t="shared" si="2"/>
        <v>0</v>
      </c>
    </row>
    <row r="36" spans="1:8" ht="31.5" x14ac:dyDescent="0.2">
      <c r="A36" s="34" t="s">
        <v>121</v>
      </c>
      <c r="B36" s="13" t="s">
        <v>122</v>
      </c>
      <c r="C36" s="28">
        <v>137300</v>
      </c>
      <c r="D36" s="28">
        <v>137300</v>
      </c>
      <c r="E36" s="28">
        <v>48250</v>
      </c>
      <c r="F36" s="28">
        <v>39828.839999999997</v>
      </c>
      <c r="G36" s="26">
        <f t="shared" si="1"/>
        <v>29.008623452294241</v>
      </c>
      <c r="H36" s="26">
        <f t="shared" si="2"/>
        <v>82.546818652849723</v>
      </c>
    </row>
    <row r="37" spans="1:8" ht="31.5" x14ac:dyDescent="0.2">
      <c r="A37" s="34" t="s">
        <v>73</v>
      </c>
      <c r="B37" s="13" t="s">
        <v>74</v>
      </c>
      <c r="C37" s="28">
        <v>1952023</v>
      </c>
      <c r="D37" s="28">
        <v>1952023</v>
      </c>
      <c r="E37" s="28">
        <v>450913</v>
      </c>
      <c r="F37" s="28">
        <v>165865.98000000001</v>
      </c>
      <c r="G37" s="26">
        <f t="shared" si="1"/>
        <v>8.4971324620662774</v>
      </c>
      <c r="H37" s="26">
        <f t="shared" si="2"/>
        <v>36.78447505394611</v>
      </c>
    </row>
    <row r="38" spans="1:8" ht="31.5" x14ac:dyDescent="0.2">
      <c r="A38" s="34" t="s">
        <v>75</v>
      </c>
      <c r="B38" s="13" t="s">
        <v>76</v>
      </c>
      <c r="C38" s="28">
        <v>634400</v>
      </c>
      <c r="D38" s="28">
        <v>634400</v>
      </c>
      <c r="E38" s="28">
        <v>175450</v>
      </c>
      <c r="F38" s="28">
        <v>123257.46</v>
      </c>
      <c r="G38" s="26">
        <f t="shared" si="1"/>
        <v>19.428981715006305</v>
      </c>
      <c r="H38" s="26">
        <f t="shared" si="2"/>
        <v>70.252185807922487</v>
      </c>
    </row>
    <row r="39" spans="1:8" ht="63" x14ac:dyDescent="0.2">
      <c r="A39" s="34" t="s">
        <v>77</v>
      </c>
      <c r="B39" s="13" t="s">
        <v>78</v>
      </c>
      <c r="C39" s="28">
        <v>0</v>
      </c>
      <c r="D39" s="28">
        <v>75590</v>
      </c>
      <c r="E39" s="28">
        <v>75590</v>
      </c>
      <c r="F39" s="28">
        <v>31960.1</v>
      </c>
      <c r="G39" s="26">
        <f t="shared" si="1"/>
        <v>42.280857256250826</v>
      </c>
      <c r="H39" s="26">
        <f t="shared" si="2"/>
        <v>42.280857256250826</v>
      </c>
    </row>
    <row r="40" spans="1:8" ht="31.5" x14ac:dyDescent="0.2">
      <c r="A40" s="34" t="s">
        <v>79</v>
      </c>
      <c r="B40" s="13" t="s">
        <v>21</v>
      </c>
      <c r="C40" s="28">
        <v>3464200</v>
      </c>
      <c r="D40" s="28">
        <v>3464200</v>
      </c>
      <c r="E40" s="28">
        <v>986300</v>
      </c>
      <c r="F40" s="28">
        <v>731661.38</v>
      </c>
      <c r="G40" s="26">
        <f t="shared" si="1"/>
        <v>21.120644881935224</v>
      </c>
      <c r="H40" s="26">
        <f t="shared" si="2"/>
        <v>74.182437392274153</v>
      </c>
    </row>
    <row r="41" spans="1:8" s="16" customFormat="1" ht="47.25" x14ac:dyDescent="0.2">
      <c r="A41" s="10" t="s">
        <v>22</v>
      </c>
      <c r="B41" s="11" t="s">
        <v>80</v>
      </c>
      <c r="C41" s="29">
        <f>C43+C44+C45+C46+C47+C48+C49+C52+C50+C51</f>
        <v>12851700</v>
      </c>
      <c r="D41" s="29">
        <f t="shared" ref="D41:F41" si="4">D43+D44+D45+D46+D47+D48+D49+D52+D50+D51</f>
        <v>14331700</v>
      </c>
      <c r="E41" s="29">
        <f t="shared" si="4"/>
        <v>4645400</v>
      </c>
      <c r="F41" s="29">
        <f t="shared" si="4"/>
        <v>2636473.85</v>
      </c>
      <c r="G41" s="15">
        <f t="shared" si="1"/>
        <v>18.396099904407713</v>
      </c>
      <c r="H41" s="15">
        <f t="shared" si="2"/>
        <v>56.754506608688175</v>
      </c>
    </row>
    <row r="42" spans="1:8" ht="47.25" hidden="1" x14ac:dyDescent="0.2">
      <c r="A42" s="12" t="s">
        <v>23</v>
      </c>
      <c r="B42" s="13" t="s">
        <v>24</v>
      </c>
      <c r="C42" s="28"/>
      <c r="D42" s="28"/>
      <c r="E42" s="28"/>
      <c r="F42" s="28"/>
      <c r="G42" s="15" t="e">
        <f t="shared" si="1"/>
        <v>#DIV/0!</v>
      </c>
      <c r="H42" s="15" t="e">
        <f t="shared" si="2"/>
        <v>#DIV/0!</v>
      </c>
    </row>
    <row r="43" spans="1:8" ht="39" hidden="1" customHeight="1" x14ac:dyDescent="0.2">
      <c r="A43" s="12">
        <v>2144</v>
      </c>
      <c r="B43" s="13" t="s">
        <v>7</v>
      </c>
      <c r="C43" s="28"/>
      <c r="D43" s="28"/>
      <c r="E43" s="28"/>
      <c r="F43" s="28"/>
      <c r="G43" s="26" t="e">
        <f t="shared" si="1"/>
        <v>#DIV/0!</v>
      </c>
      <c r="H43" s="26" t="e">
        <f t="shared" si="2"/>
        <v>#DIV/0!</v>
      </c>
    </row>
    <row r="44" spans="1:8" ht="35.25" customHeight="1" x14ac:dyDescent="0.2">
      <c r="A44" s="12">
        <v>3031</v>
      </c>
      <c r="B44" s="13" t="s">
        <v>50</v>
      </c>
      <c r="C44" s="28">
        <v>50000</v>
      </c>
      <c r="D44" s="28">
        <v>50000</v>
      </c>
      <c r="E44" s="28">
        <v>0</v>
      </c>
      <c r="F44" s="28">
        <v>0</v>
      </c>
      <c r="G44" s="26">
        <f t="shared" si="1"/>
        <v>0</v>
      </c>
      <c r="H44" s="26">
        <v>0</v>
      </c>
    </row>
    <row r="45" spans="1:8" ht="53.25" customHeight="1" x14ac:dyDescent="0.2">
      <c r="A45" s="12">
        <v>3032</v>
      </c>
      <c r="B45" s="13" t="s">
        <v>51</v>
      </c>
      <c r="C45" s="28">
        <v>200000</v>
      </c>
      <c r="D45" s="28">
        <v>200000</v>
      </c>
      <c r="E45" s="28">
        <v>65000</v>
      </c>
      <c r="F45" s="28">
        <v>0</v>
      </c>
      <c r="G45" s="26">
        <f t="shared" si="1"/>
        <v>0</v>
      </c>
      <c r="H45" s="26">
        <f t="shared" si="2"/>
        <v>0</v>
      </c>
    </row>
    <row r="46" spans="1:8" ht="47.25" x14ac:dyDescent="0.2">
      <c r="A46" s="12">
        <v>3050</v>
      </c>
      <c r="B46" s="13" t="s">
        <v>11</v>
      </c>
      <c r="C46" s="28">
        <v>471700</v>
      </c>
      <c r="D46" s="28">
        <v>471700</v>
      </c>
      <c r="E46" s="28">
        <v>0</v>
      </c>
      <c r="F46" s="28">
        <v>0</v>
      </c>
      <c r="G46" s="26">
        <f t="shared" si="1"/>
        <v>0</v>
      </c>
      <c r="H46" s="26">
        <v>0</v>
      </c>
    </row>
    <row r="47" spans="1:8" ht="63" x14ac:dyDescent="0.2">
      <c r="A47" s="12">
        <v>3104</v>
      </c>
      <c r="B47" s="13" t="s">
        <v>25</v>
      </c>
      <c r="C47" s="28">
        <v>9560000</v>
      </c>
      <c r="D47" s="28">
        <v>9560000</v>
      </c>
      <c r="E47" s="28">
        <v>2787400</v>
      </c>
      <c r="F47" s="28">
        <v>2035801.8</v>
      </c>
      <c r="G47" s="26">
        <f t="shared" si="1"/>
        <v>21.294997907949792</v>
      </c>
      <c r="H47" s="26">
        <f t="shared" si="2"/>
        <v>73.035868551338169</v>
      </c>
    </row>
    <row r="48" spans="1:8" ht="15.75" x14ac:dyDescent="0.2">
      <c r="A48" s="12">
        <v>3133</v>
      </c>
      <c r="B48" s="13" t="s">
        <v>12</v>
      </c>
      <c r="C48" s="28">
        <v>50000</v>
      </c>
      <c r="D48" s="28">
        <v>50000</v>
      </c>
      <c r="E48" s="28">
        <v>0</v>
      </c>
      <c r="F48" s="28">
        <v>0</v>
      </c>
      <c r="G48" s="26">
        <f t="shared" si="1"/>
        <v>0</v>
      </c>
      <c r="H48" s="26">
        <v>0</v>
      </c>
    </row>
    <row r="49" spans="1:8" ht="78.75" x14ac:dyDescent="0.2">
      <c r="A49" s="12">
        <v>3140</v>
      </c>
      <c r="B49" s="13" t="s">
        <v>81</v>
      </c>
      <c r="C49" s="28">
        <v>200000</v>
      </c>
      <c r="D49" s="28">
        <v>80000</v>
      </c>
      <c r="E49" s="28">
        <v>80000</v>
      </c>
      <c r="F49" s="28">
        <v>0</v>
      </c>
      <c r="G49" s="26">
        <f t="shared" si="1"/>
        <v>0</v>
      </c>
      <c r="H49" s="26">
        <f t="shared" si="2"/>
        <v>0</v>
      </c>
    </row>
    <row r="50" spans="1:8" ht="62.1" customHeight="1" x14ac:dyDescent="0.2">
      <c r="A50" s="12">
        <v>3160</v>
      </c>
      <c r="B50" s="13" t="s">
        <v>123</v>
      </c>
      <c r="C50" s="28">
        <v>600000</v>
      </c>
      <c r="D50" s="28">
        <v>600000</v>
      </c>
      <c r="E50" s="28">
        <v>300000</v>
      </c>
      <c r="F50" s="28">
        <v>278662.77</v>
      </c>
      <c r="G50" s="26">
        <f t="shared" si="1"/>
        <v>46.443795000000001</v>
      </c>
      <c r="H50" s="26">
        <f t="shared" si="2"/>
        <v>92.887590000000003</v>
      </c>
    </row>
    <row r="51" spans="1:8" ht="51.6" customHeight="1" x14ac:dyDescent="0.2">
      <c r="A51" s="12">
        <v>3230</v>
      </c>
      <c r="B51" s="13" t="s">
        <v>124</v>
      </c>
      <c r="C51" s="28">
        <v>0</v>
      </c>
      <c r="D51" s="28">
        <v>100000</v>
      </c>
      <c r="E51" s="28">
        <v>0</v>
      </c>
      <c r="F51" s="28">
        <v>0</v>
      </c>
      <c r="G51" s="26">
        <f t="shared" si="1"/>
        <v>0</v>
      </c>
      <c r="H51" s="26">
        <v>0</v>
      </c>
    </row>
    <row r="52" spans="1:8" ht="31.5" x14ac:dyDescent="0.2">
      <c r="A52" s="12">
        <v>3242</v>
      </c>
      <c r="B52" s="13" t="s">
        <v>26</v>
      </c>
      <c r="C52" s="28">
        <v>1720000</v>
      </c>
      <c r="D52" s="28">
        <v>3220000</v>
      </c>
      <c r="E52" s="28">
        <v>1413000</v>
      </c>
      <c r="F52" s="28">
        <v>322009.28000000003</v>
      </c>
      <c r="G52" s="26">
        <f t="shared" si="1"/>
        <v>10.000288198757765</v>
      </c>
      <c r="H52" s="26">
        <f t="shared" si="2"/>
        <v>22.789050247699933</v>
      </c>
    </row>
    <row r="53" spans="1:8" ht="31.5" x14ac:dyDescent="0.2">
      <c r="A53" s="10" t="s">
        <v>27</v>
      </c>
      <c r="B53" s="11" t="s">
        <v>82</v>
      </c>
      <c r="C53" s="29">
        <f>C54+C55+C56+C57+C58+C59+C60</f>
        <v>18608600</v>
      </c>
      <c r="D53" s="29">
        <f t="shared" ref="D53:F53" si="5">D54+D55+D56+D57+D58+D59+D60</f>
        <v>18808100</v>
      </c>
      <c r="E53" s="29">
        <f t="shared" si="5"/>
        <v>5307290</v>
      </c>
      <c r="F53" s="29">
        <f t="shared" si="5"/>
        <v>3727808.86</v>
      </c>
      <c r="G53" s="15">
        <f t="shared" si="1"/>
        <v>19.820230964318565</v>
      </c>
      <c r="H53" s="15">
        <f t="shared" si="2"/>
        <v>70.239403914238721</v>
      </c>
    </row>
    <row r="54" spans="1:8" ht="31.5" x14ac:dyDescent="0.2">
      <c r="A54" s="12">
        <v>1080</v>
      </c>
      <c r="B54" s="13" t="s">
        <v>83</v>
      </c>
      <c r="C54" s="28">
        <v>5586100</v>
      </c>
      <c r="D54" s="28">
        <v>5586100</v>
      </c>
      <c r="E54" s="28">
        <v>1585700</v>
      </c>
      <c r="F54" s="28">
        <v>1214233.2</v>
      </c>
      <c r="G54" s="26">
        <f t="shared" si="1"/>
        <v>21.73668928232577</v>
      </c>
      <c r="H54" s="26">
        <f t="shared" si="2"/>
        <v>76.573954720312798</v>
      </c>
    </row>
    <row r="55" spans="1:8" ht="15.75" x14ac:dyDescent="0.2">
      <c r="A55" s="12">
        <v>4030</v>
      </c>
      <c r="B55" s="13" t="s">
        <v>28</v>
      </c>
      <c r="C55" s="28">
        <v>4138600</v>
      </c>
      <c r="D55" s="28">
        <v>4138600</v>
      </c>
      <c r="E55" s="28">
        <v>1114140</v>
      </c>
      <c r="F55" s="28">
        <v>881126.42</v>
      </c>
      <c r="G55" s="26">
        <f t="shared" si="1"/>
        <v>21.290446527811337</v>
      </c>
      <c r="H55" s="26">
        <f t="shared" si="2"/>
        <v>79.08578993663275</v>
      </c>
    </row>
    <row r="56" spans="1:8" ht="15.75" x14ac:dyDescent="0.2">
      <c r="A56" s="12">
        <v>4040</v>
      </c>
      <c r="B56" s="13" t="s">
        <v>29</v>
      </c>
      <c r="C56" s="28">
        <v>341500</v>
      </c>
      <c r="D56" s="28">
        <v>341500</v>
      </c>
      <c r="E56" s="28">
        <v>92350</v>
      </c>
      <c r="F56" s="28">
        <v>59208.11</v>
      </c>
      <c r="G56" s="26">
        <f t="shared" si="1"/>
        <v>17.337660322108345</v>
      </c>
      <c r="H56" s="26">
        <f t="shared" si="2"/>
        <v>64.112734163508392</v>
      </c>
    </row>
    <row r="57" spans="1:8" ht="47.25" x14ac:dyDescent="0.2">
      <c r="A57" s="12">
        <v>4060</v>
      </c>
      <c r="B57" s="13" t="s">
        <v>30</v>
      </c>
      <c r="C57" s="28">
        <v>7094500</v>
      </c>
      <c r="D57" s="28">
        <v>7294000</v>
      </c>
      <c r="E57" s="28">
        <v>2125150</v>
      </c>
      <c r="F57" s="28">
        <v>1337752.29</v>
      </c>
      <c r="G57" s="26">
        <f t="shared" si="1"/>
        <v>18.340448176583493</v>
      </c>
      <c r="H57" s="26">
        <f t="shared" si="2"/>
        <v>62.948605510199286</v>
      </c>
    </row>
    <row r="58" spans="1:8" ht="31.5" x14ac:dyDescent="0.2">
      <c r="A58" s="12">
        <v>4081</v>
      </c>
      <c r="B58" s="13" t="s">
        <v>31</v>
      </c>
      <c r="C58" s="28">
        <v>1177900</v>
      </c>
      <c r="D58" s="28">
        <v>1177900</v>
      </c>
      <c r="E58" s="28">
        <v>330950</v>
      </c>
      <c r="F58" s="28">
        <v>235488.84</v>
      </c>
      <c r="G58" s="26">
        <f t="shared" si="1"/>
        <v>19.992260803124204</v>
      </c>
      <c r="H58" s="26">
        <f t="shared" si="2"/>
        <v>71.155413204411545</v>
      </c>
    </row>
    <row r="59" spans="1:8" ht="31.5" x14ac:dyDescent="0.2">
      <c r="A59" s="12">
        <v>5011</v>
      </c>
      <c r="B59" s="13" t="s">
        <v>32</v>
      </c>
      <c r="C59" s="28">
        <v>150000</v>
      </c>
      <c r="D59" s="28">
        <v>150000</v>
      </c>
      <c r="E59" s="28">
        <v>30000</v>
      </c>
      <c r="F59" s="28">
        <v>0</v>
      </c>
      <c r="G59" s="26">
        <f t="shared" si="1"/>
        <v>0</v>
      </c>
      <c r="H59" s="26">
        <f t="shared" si="2"/>
        <v>0</v>
      </c>
    </row>
    <row r="60" spans="1:8" ht="31.5" x14ac:dyDescent="0.2">
      <c r="A60" s="12">
        <v>8220</v>
      </c>
      <c r="B60" s="13" t="s">
        <v>14</v>
      </c>
      <c r="C60" s="28">
        <v>120000</v>
      </c>
      <c r="D60" s="28">
        <v>120000</v>
      </c>
      <c r="E60" s="28">
        <v>29000</v>
      </c>
      <c r="F60" s="28">
        <v>0</v>
      </c>
      <c r="G60" s="26">
        <f t="shared" si="1"/>
        <v>0</v>
      </c>
      <c r="H60" s="26">
        <f t="shared" si="2"/>
        <v>0</v>
      </c>
    </row>
    <row r="61" spans="1:8" s="16" customFormat="1" ht="47.25" x14ac:dyDescent="0.2">
      <c r="A61" s="10">
        <v>12</v>
      </c>
      <c r="B61" s="11" t="s">
        <v>84</v>
      </c>
      <c r="C61" s="29">
        <f>C62+C63+C64+C65+C66</f>
        <v>13220000</v>
      </c>
      <c r="D61" s="29">
        <f t="shared" ref="D61:F61" si="6">D62+D63+D64+D65+D66</f>
        <v>17073909.98</v>
      </c>
      <c r="E61" s="29">
        <f t="shared" si="6"/>
        <v>7438709.9800000004</v>
      </c>
      <c r="F61" s="29">
        <f t="shared" si="6"/>
        <v>6226333.4000000004</v>
      </c>
      <c r="G61" s="15">
        <f t="shared" si="1"/>
        <v>36.466945223990223</v>
      </c>
      <c r="H61" s="15">
        <f t="shared" si="2"/>
        <v>83.701789917073768</v>
      </c>
    </row>
    <row r="62" spans="1:8" ht="15.75" x14ac:dyDescent="0.2">
      <c r="A62" s="12">
        <v>6014</v>
      </c>
      <c r="B62" s="13" t="s">
        <v>85</v>
      </c>
      <c r="C62" s="28">
        <v>1520000</v>
      </c>
      <c r="D62" s="28">
        <v>1520000</v>
      </c>
      <c r="E62" s="28">
        <v>344400</v>
      </c>
      <c r="F62" s="28">
        <v>160130</v>
      </c>
      <c r="G62" s="26">
        <f t="shared" si="1"/>
        <v>10.534868421052632</v>
      </c>
      <c r="H62" s="26">
        <f t="shared" si="2"/>
        <v>46.495354239256685</v>
      </c>
    </row>
    <row r="63" spans="1:8" ht="15.75" x14ac:dyDescent="0.2">
      <c r="A63" s="12">
        <v>6030</v>
      </c>
      <c r="B63" s="13" t="s">
        <v>86</v>
      </c>
      <c r="C63" s="28">
        <v>9400000</v>
      </c>
      <c r="D63" s="28">
        <v>9400000</v>
      </c>
      <c r="E63" s="28">
        <v>2580700</v>
      </c>
      <c r="F63" s="28">
        <v>1822493.42</v>
      </c>
      <c r="G63" s="26">
        <f t="shared" si="1"/>
        <v>19.388227872340423</v>
      </c>
      <c r="H63" s="26">
        <f t="shared" si="2"/>
        <v>70.620119347463856</v>
      </c>
    </row>
    <row r="64" spans="1:8" ht="110.25" x14ac:dyDescent="0.2">
      <c r="A64" s="12">
        <v>6071</v>
      </c>
      <c r="B64" s="13" t="s">
        <v>87</v>
      </c>
      <c r="C64" s="28">
        <v>0</v>
      </c>
      <c r="D64" s="28">
        <v>396500</v>
      </c>
      <c r="E64" s="28">
        <v>396500</v>
      </c>
      <c r="F64" s="28">
        <v>396500</v>
      </c>
      <c r="G64" s="26">
        <f t="shared" si="1"/>
        <v>100</v>
      </c>
      <c r="H64" s="26">
        <f t="shared" si="2"/>
        <v>100</v>
      </c>
    </row>
    <row r="65" spans="1:8" ht="31.5" x14ac:dyDescent="0.2">
      <c r="A65" s="12">
        <v>6090</v>
      </c>
      <c r="B65" s="13" t="s">
        <v>88</v>
      </c>
      <c r="C65" s="28">
        <v>300000</v>
      </c>
      <c r="D65" s="28">
        <v>3757409.98</v>
      </c>
      <c r="E65" s="28">
        <v>3557409.98</v>
      </c>
      <c r="F65" s="28">
        <v>3457409.98</v>
      </c>
      <c r="G65" s="26">
        <f t="shared" si="1"/>
        <v>92.015776782495266</v>
      </c>
      <c r="H65" s="26">
        <f t="shared" si="2"/>
        <v>97.18896611404908</v>
      </c>
    </row>
    <row r="66" spans="1:8" ht="47.25" x14ac:dyDescent="0.2">
      <c r="A66" s="12">
        <v>7461</v>
      </c>
      <c r="B66" s="13" t="s">
        <v>98</v>
      </c>
      <c r="C66" s="28">
        <v>2000000</v>
      </c>
      <c r="D66" s="28">
        <v>2000000</v>
      </c>
      <c r="E66" s="28">
        <v>559700</v>
      </c>
      <c r="F66" s="28">
        <v>389800</v>
      </c>
      <c r="G66" s="26">
        <f t="shared" si="1"/>
        <v>19.489999999999998</v>
      </c>
      <c r="H66" s="26">
        <f t="shared" si="2"/>
        <v>69.644452385206364</v>
      </c>
    </row>
    <row r="67" spans="1:8" ht="31.5" x14ac:dyDescent="0.2">
      <c r="A67" s="10" t="s">
        <v>33</v>
      </c>
      <c r="B67" s="11" t="s">
        <v>110</v>
      </c>
      <c r="C67" s="29">
        <f>C68+C71</f>
        <v>300000</v>
      </c>
      <c r="D67" s="29">
        <f t="shared" ref="D67:F67" si="7">D68+D71</f>
        <v>300000</v>
      </c>
      <c r="E67" s="29">
        <f t="shared" si="7"/>
        <v>0</v>
      </c>
      <c r="F67" s="29">
        <f t="shared" si="7"/>
        <v>0</v>
      </c>
      <c r="G67" s="15">
        <f t="shared" si="1"/>
        <v>0</v>
      </c>
      <c r="H67" s="15">
        <v>0</v>
      </c>
    </row>
    <row r="68" spans="1:8" ht="15.75" x14ac:dyDescent="0.2">
      <c r="A68" s="12">
        <v>8710</v>
      </c>
      <c r="B68" s="13" t="s">
        <v>89</v>
      </c>
      <c r="C68" s="28">
        <v>300000</v>
      </c>
      <c r="D68" s="28">
        <v>300000</v>
      </c>
      <c r="E68" s="28">
        <v>0</v>
      </c>
      <c r="F68" s="28">
        <v>0</v>
      </c>
      <c r="G68" s="26">
        <f t="shared" si="1"/>
        <v>0</v>
      </c>
      <c r="H68" s="26">
        <v>0</v>
      </c>
    </row>
    <row r="69" spans="1:8" ht="63" hidden="1" x14ac:dyDescent="0.2">
      <c r="A69" s="12" t="s">
        <v>34</v>
      </c>
      <c r="B69" s="13" t="s">
        <v>35</v>
      </c>
      <c r="C69" s="28"/>
      <c r="D69" s="28"/>
      <c r="E69" s="28"/>
      <c r="F69" s="28"/>
      <c r="G69" s="26" t="e">
        <f t="shared" si="1"/>
        <v>#DIV/0!</v>
      </c>
      <c r="H69" s="26" t="e">
        <f t="shared" si="2"/>
        <v>#DIV/0!</v>
      </c>
    </row>
    <row r="70" spans="1:8" ht="15.75" hidden="1" x14ac:dyDescent="0.2">
      <c r="A70" s="12" t="s">
        <v>36</v>
      </c>
      <c r="B70" s="13" t="s">
        <v>37</v>
      </c>
      <c r="C70" s="28"/>
      <c r="D70" s="28"/>
      <c r="E70" s="28"/>
      <c r="F70" s="28"/>
      <c r="G70" s="26" t="e">
        <f t="shared" si="1"/>
        <v>#DIV/0!</v>
      </c>
      <c r="H70" s="26" t="e">
        <f t="shared" si="2"/>
        <v>#DIV/0!</v>
      </c>
    </row>
    <row r="71" spans="1:8" ht="15.75" hidden="1" x14ac:dyDescent="0.2">
      <c r="A71" s="12">
        <v>9110</v>
      </c>
      <c r="B71" s="13" t="s">
        <v>52</v>
      </c>
      <c r="C71" s="28"/>
      <c r="D71" s="28"/>
      <c r="E71" s="28"/>
      <c r="F71" s="28"/>
      <c r="G71" s="26" t="e">
        <f t="shared" si="1"/>
        <v>#DIV/0!</v>
      </c>
      <c r="H71" s="26" t="e">
        <f t="shared" si="2"/>
        <v>#DIV/0!</v>
      </c>
    </row>
    <row r="72" spans="1:8" ht="15.75" x14ac:dyDescent="0.2">
      <c r="A72" s="10" t="s">
        <v>38</v>
      </c>
      <c r="B72" s="11" t="s">
        <v>90</v>
      </c>
      <c r="C72" s="29">
        <f>C14+C26+C41+C53+C61+C67</f>
        <v>286199423</v>
      </c>
      <c r="D72" s="29">
        <f t="shared" ref="D72:F72" si="8">D14+D26+D41+D53+D61+D67</f>
        <v>292562922.99000001</v>
      </c>
      <c r="E72" s="29">
        <f t="shared" si="8"/>
        <v>86031943.200000003</v>
      </c>
      <c r="F72" s="29">
        <f t="shared" si="8"/>
        <v>67897289.230000004</v>
      </c>
      <c r="G72" s="15">
        <f t="shared" ref="G72" si="9">F72/D72*100</f>
        <v>23.207755971292638</v>
      </c>
      <c r="H72" s="15">
        <f t="shared" ref="H72" si="10">F72/E72*100</f>
        <v>78.921022476683987</v>
      </c>
    </row>
    <row r="73" spans="1:8" ht="15.75" x14ac:dyDescent="0.2">
      <c r="A73" s="51" t="s">
        <v>91</v>
      </c>
      <c r="B73" s="51"/>
      <c r="C73" s="51"/>
      <c r="D73" s="51"/>
      <c r="E73" s="51"/>
      <c r="F73" s="51"/>
      <c r="G73" s="51"/>
      <c r="H73" s="51"/>
    </row>
    <row r="74" spans="1:8" s="16" customFormat="1" ht="15.75" hidden="1" x14ac:dyDescent="0.25">
      <c r="A74" s="19" t="s">
        <v>0</v>
      </c>
      <c r="B74" s="20" t="s">
        <v>1</v>
      </c>
      <c r="C74" s="30">
        <f>C75</f>
        <v>0</v>
      </c>
      <c r="D74" s="30">
        <f t="shared" ref="D74:F74" si="11">D75</f>
        <v>0</v>
      </c>
      <c r="E74" s="30">
        <v>0</v>
      </c>
      <c r="F74" s="30">
        <f t="shared" si="11"/>
        <v>0</v>
      </c>
      <c r="G74" s="21" t="e">
        <f>F74/D74*100</f>
        <v>#DIV/0!</v>
      </c>
      <c r="H74" s="21">
        <v>0</v>
      </c>
    </row>
    <row r="75" spans="1:8" ht="78.75" hidden="1" x14ac:dyDescent="0.25">
      <c r="A75" s="18" t="s">
        <v>2</v>
      </c>
      <c r="B75" s="17" t="s">
        <v>3</v>
      </c>
      <c r="C75" s="31">
        <v>0</v>
      </c>
      <c r="D75" s="31">
        <v>0</v>
      </c>
      <c r="E75" s="31">
        <v>0</v>
      </c>
      <c r="F75" s="31">
        <v>0</v>
      </c>
      <c r="G75" s="22" t="e">
        <f t="shared" ref="G75" si="12">F75/D75*100</f>
        <v>#DIV/0!</v>
      </c>
      <c r="H75" s="22">
        <v>0</v>
      </c>
    </row>
    <row r="76" spans="1:8" s="16" customFormat="1" ht="15.75" x14ac:dyDescent="0.25">
      <c r="A76" s="19" t="s">
        <v>0</v>
      </c>
      <c r="B76" s="20" t="s">
        <v>55</v>
      </c>
      <c r="C76" s="30">
        <f>C77+C78+C79+C81+C82+C83</f>
        <v>2500000</v>
      </c>
      <c r="D76" s="30">
        <f t="shared" ref="D76:F76" si="13">D77+D78+D79+D81+D82+D83</f>
        <v>2662570.92</v>
      </c>
      <c r="E76" s="30">
        <f t="shared" si="13"/>
        <v>162570.92000000001</v>
      </c>
      <c r="F76" s="30">
        <f t="shared" si="13"/>
        <v>0</v>
      </c>
      <c r="G76" s="21">
        <f>F76/D76*100</f>
        <v>0</v>
      </c>
      <c r="H76" s="21">
        <f>F76/E76*100</f>
        <v>0</v>
      </c>
    </row>
    <row r="77" spans="1:8" s="35" customFormat="1" ht="78.75" x14ac:dyDescent="0.25">
      <c r="A77" s="18" t="s">
        <v>53</v>
      </c>
      <c r="B77" s="13" t="s">
        <v>3</v>
      </c>
      <c r="C77" s="31">
        <v>0</v>
      </c>
      <c r="D77" s="31">
        <v>162570.92000000001</v>
      </c>
      <c r="E77" s="31">
        <v>162570.92000000001</v>
      </c>
      <c r="F77" s="31">
        <v>0</v>
      </c>
      <c r="G77" s="22">
        <f t="shared" ref="G77:G115" si="14">F77/D77*100</f>
        <v>0</v>
      </c>
      <c r="H77" s="22">
        <f t="shared" ref="H77:H115" si="15">F77/E77*100</f>
        <v>0</v>
      </c>
    </row>
    <row r="78" spans="1:8" ht="31.5" hidden="1" x14ac:dyDescent="0.25">
      <c r="A78" s="18" t="s">
        <v>57</v>
      </c>
      <c r="B78" s="17" t="s">
        <v>5</v>
      </c>
      <c r="C78" s="31">
        <v>0</v>
      </c>
      <c r="D78" s="31">
        <v>0</v>
      </c>
      <c r="E78" s="31">
        <v>0</v>
      </c>
      <c r="F78" s="31">
        <v>0</v>
      </c>
      <c r="G78" s="22" t="e">
        <f t="shared" si="14"/>
        <v>#DIV/0!</v>
      </c>
      <c r="H78" s="22" t="e">
        <f t="shared" si="15"/>
        <v>#DIV/0!</v>
      </c>
    </row>
    <row r="79" spans="1:8" ht="31.5" x14ac:dyDescent="0.25">
      <c r="A79" s="18" t="s">
        <v>125</v>
      </c>
      <c r="B79" s="17" t="s">
        <v>126</v>
      </c>
      <c r="C79" s="31">
        <v>2500000</v>
      </c>
      <c r="D79" s="31">
        <v>2500000</v>
      </c>
      <c r="E79" s="31">
        <v>0</v>
      </c>
      <c r="F79" s="31">
        <v>0</v>
      </c>
      <c r="G79" s="22">
        <f t="shared" si="14"/>
        <v>0</v>
      </c>
      <c r="H79" s="22">
        <v>0</v>
      </c>
    </row>
    <row r="80" spans="1:8" ht="47.25" hidden="1" x14ac:dyDescent="0.25">
      <c r="A80" s="18" t="s">
        <v>15</v>
      </c>
      <c r="B80" s="17" t="s">
        <v>16</v>
      </c>
      <c r="C80" s="31"/>
      <c r="D80" s="31"/>
      <c r="E80" s="31"/>
      <c r="F80" s="31"/>
      <c r="G80" s="22" t="e">
        <f t="shared" si="14"/>
        <v>#DIV/0!</v>
      </c>
      <c r="H80" s="22" t="e">
        <f t="shared" si="15"/>
        <v>#DIV/0!</v>
      </c>
    </row>
    <row r="81" spans="1:8" ht="42" hidden="1" customHeight="1" x14ac:dyDescent="0.25">
      <c r="A81" s="18" t="s">
        <v>93</v>
      </c>
      <c r="B81" s="17" t="s">
        <v>97</v>
      </c>
      <c r="C81" s="31">
        <v>0</v>
      </c>
      <c r="D81" s="31">
        <v>0</v>
      </c>
      <c r="E81" s="31">
        <v>0</v>
      </c>
      <c r="F81" s="31">
        <v>0</v>
      </c>
      <c r="G81" s="22" t="e">
        <f t="shared" si="14"/>
        <v>#DIV/0!</v>
      </c>
      <c r="H81" s="22" t="e">
        <f t="shared" si="15"/>
        <v>#DIV/0!</v>
      </c>
    </row>
    <row r="82" spans="1:8" ht="48.75" hidden="1" customHeight="1" x14ac:dyDescent="0.25">
      <c r="A82" s="18" t="s">
        <v>94</v>
      </c>
      <c r="B82" s="13" t="s">
        <v>98</v>
      </c>
      <c r="C82" s="31">
        <v>0</v>
      </c>
      <c r="D82" s="31">
        <v>0</v>
      </c>
      <c r="E82" s="31">
        <v>0</v>
      </c>
      <c r="F82" s="31">
        <v>0</v>
      </c>
      <c r="G82" s="22" t="e">
        <f t="shared" si="14"/>
        <v>#DIV/0!</v>
      </c>
      <c r="H82" s="22" t="e">
        <f t="shared" si="15"/>
        <v>#DIV/0!</v>
      </c>
    </row>
    <row r="83" spans="1:8" ht="36" hidden="1" customHeight="1" x14ac:dyDescent="0.25">
      <c r="A83" s="18" t="s">
        <v>95</v>
      </c>
      <c r="B83" s="17" t="s">
        <v>99</v>
      </c>
      <c r="C83" s="31">
        <v>0</v>
      </c>
      <c r="D83" s="31">
        <v>0</v>
      </c>
      <c r="E83" s="31">
        <v>0</v>
      </c>
      <c r="F83" s="31">
        <v>0</v>
      </c>
      <c r="G83" s="22" t="e">
        <f t="shared" si="14"/>
        <v>#DIV/0!</v>
      </c>
      <c r="H83" s="22" t="e">
        <f t="shared" si="15"/>
        <v>#DIV/0!</v>
      </c>
    </row>
    <row r="84" spans="1:8" s="16" customFormat="1" ht="21.75" customHeight="1" x14ac:dyDescent="0.25">
      <c r="A84" s="19" t="s">
        <v>17</v>
      </c>
      <c r="B84" s="20" t="s">
        <v>62</v>
      </c>
      <c r="C84" s="30">
        <f>C85+C86+C87</f>
        <v>1200000</v>
      </c>
      <c r="D84" s="30">
        <f>D85+D86+D87+D88+D89</f>
        <v>1795888.43</v>
      </c>
      <c r="E84" s="30">
        <f t="shared" ref="E84" si="16">E85+E86+E87</f>
        <v>1590623.7799999998</v>
      </c>
      <c r="F84" s="30">
        <f>F85+F86+F87+F88+F89</f>
        <v>361157.25</v>
      </c>
      <c r="G84" s="21">
        <f t="shared" si="14"/>
        <v>20.110227560183127</v>
      </c>
      <c r="H84" s="21">
        <f t="shared" si="15"/>
        <v>22.705384801929721</v>
      </c>
    </row>
    <row r="85" spans="1:8" ht="15.75" x14ac:dyDescent="0.25">
      <c r="A85" s="18" t="s">
        <v>63</v>
      </c>
      <c r="B85" s="17" t="s">
        <v>18</v>
      </c>
      <c r="C85" s="31">
        <v>800000</v>
      </c>
      <c r="D85" s="31">
        <v>918761.82</v>
      </c>
      <c r="E85" s="31">
        <v>918761.82</v>
      </c>
      <c r="F85" s="31">
        <v>87046.05</v>
      </c>
      <c r="G85" s="22">
        <f t="shared" si="14"/>
        <v>9.4742781105118201</v>
      </c>
      <c r="H85" s="22">
        <f t="shared" si="15"/>
        <v>9.4742781105118201</v>
      </c>
    </row>
    <row r="86" spans="1:8" ht="31.5" x14ac:dyDescent="0.25">
      <c r="A86" s="18" t="s">
        <v>65</v>
      </c>
      <c r="B86" s="13" t="s">
        <v>64</v>
      </c>
      <c r="C86" s="31">
        <v>400000</v>
      </c>
      <c r="D86" s="31">
        <v>671861.96</v>
      </c>
      <c r="E86" s="31">
        <v>671861.96</v>
      </c>
      <c r="F86" s="31">
        <v>133083.20000000001</v>
      </c>
      <c r="G86" s="22">
        <f t="shared" si="14"/>
        <v>19.808116536319456</v>
      </c>
      <c r="H86" s="22">
        <f t="shared" si="15"/>
        <v>19.808116536319456</v>
      </c>
    </row>
    <row r="87" spans="1:8" ht="63" hidden="1" x14ac:dyDescent="0.25">
      <c r="A87" s="18" t="s">
        <v>77</v>
      </c>
      <c r="B87" s="13" t="s">
        <v>78</v>
      </c>
      <c r="C87" s="31">
        <v>0</v>
      </c>
      <c r="D87" s="31">
        <v>0</v>
      </c>
      <c r="E87" s="31">
        <v>0</v>
      </c>
      <c r="F87" s="31">
        <v>0</v>
      </c>
      <c r="G87" s="22" t="e">
        <f t="shared" si="14"/>
        <v>#DIV/0!</v>
      </c>
      <c r="H87" s="22" t="e">
        <f t="shared" si="15"/>
        <v>#DIV/0!</v>
      </c>
    </row>
    <row r="88" spans="1:8" ht="47.25" x14ac:dyDescent="0.25">
      <c r="A88" s="18" t="s">
        <v>66</v>
      </c>
      <c r="B88" s="13" t="s">
        <v>67</v>
      </c>
      <c r="C88" s="31">
        <v>0</v>
      </c>
      <c r="D88" s="31">
        <v>151444.54</v>
      </c>
      <c r="E88" s="31">
        <v>151444.54</v>
      </c>
      <c r="F88" s="31">
        <v>87688</v>
      </c>
      <c r="G88" s="22">
        <f t="shared" si="14"/>
        <v>57.901063980253099</v>
      </c>
      <c r="H88" s="22">
        <f t="shared" si="15"/>
        <v>57.901063980253099</v>
      </c>
    </row>
    <row r="89" spans="1:8" ht="31.5" x14ac:dyDescent="0.25">
      <c r="A89" s="18" t="s">
        <v>71</v>
      </c>
      <c r="B89" s="13" t="s">
        <v>20</v>
      </c>
      <c r="C89" s="31">
        <v>0</v>
      </c>
      <c r="D89" s="31">
        <v>53820.11</v>
      </c>
      <c r="E89" s="31">
        <v>53820.11</v>
      </c>
      <c r="F89" s="31">
        <v>53340</v>
      </c>
      <c r="G89" s="22">
        <f t="shared" si="14"/>
        <v>99.107935676831588</v>
      </c>
      <c r="H89" s="22">
        <f t="shared" si="15"/>
        <v>99.107935676831588</v>
      </c>
    </row>
    <row r="90" spans="1:8" s="16" customFormat="1" ht="47.25" x14ac:dyDescent="0.25">
      <c r="A90" s="19" t="s">
        <v>22</v>
      </c>
      <c r="B90" s="11" t="s">
        <v>80</v>
      </c>
      <c r="C90" s="30">
        <f>C91+C92</f>
        <v>115000</v>
      </c>
      <c r="D90" s="30">
        <f t="shared" ref="D90:F90" si="17">D91+D92</f>
        <v>242566.99</v>
      </c>
      <c r="E90" s="30">
        <f t="shared" si="17"/>
        <v>242566.99</v>
      </c>
      <c r="F90" s="30">
        <f t="shared" si="17"/>
        <v>94702.44</v>
      </c>
      <c r="G90" s="21">
        <f t="shared" si="14"/>
        <v>39.041767389701299</v>
      </c>
      <c r="H90" s="21">
        <f t="shared" si="15"/>
        <v>39.041767389701299</v>
      </c>
    </row>
    <row r="91" spans="1:8" ht="63" x14ac:dyDescent="0.25">
      <c r="A91" s="18" t="s">
        <v>100</v>
      </c>
      <c r="B91" s="17" t="s">
        <v>25</v>
      </c>
      <c r="C91" s="31">
        <v>115000</v>
      </c>
      <c r="D91" s="31">
        <v>242566.99</v>
      </c>
      <c r="E91" s="31">
        <v>242566.99</v>
      </c>
      <c r="F91" s="31">
        <v>94702.44</v>
      </c>
      <c r="G91" s="22">
        <f t="shared" si="14"/>
        <v>39.041767389701299</v>
      </c>
      <c r="H91" s="22">
        <f t="shared" si="15"/>
        <v>39.041767389701299</v>
      </c>
    </row>
    <row r="92" spans="1:8" ht="94.5" hidden="1" x14ac:dyDescent="0.25">
      <c r="A92" s="18" t="s">
        <v>47</v>
      </c>
      <c r="B92" s="17" t="s">
        <v>45</v>
      </c>
      <c r="C92" s="31">
        <v>0</v>
      </c>
      <c r="D92" s="31"/>
      <c r="E92" s="31"/>
      <c r="F92" s="31"/>
      <c r="G92" s="22" t="e">
        <f t="shared" si="14"/>
        <v>#DIV/0!</v>
      </c>
      <c r="H92" s="22" t="e">
        <f t="shared" si="15"/>
        <v>#DIV/0!</v>
      </c>
    </row>
    <row r="93" spans="1:8" s="16" customFormat="1" ht="31.5" x14ac:dyDescent="0.25">
      <c r="A93" s="19">
        <v>10</v>
      </c>
      <c r="B93" s="11" t="s">
        <v>82</v>
      </c>
      <c r="C93" s="30">
        <f>C94</f>
        <v>250000</v>
      </c>
      <c r="D93" s="30">
        <f>D94+D95+D96</f>
        <v>319006.68</v>
      </c>
      <c r="E93" s="30">
        <f t="shared" ref="E93:F93" si="18">E94+E95+E96</f>
        <v>319006.68</v>
      </c>
      <c r="F93" s="30">
        <f t="shared" si="18"/>
        <v>46656.41</v>
      </c>
      <c r="G93" s="21">
        <f t="shared" si="14"/>
        <v>14.625527590832895</v>
      </c>
      <c r="H93" s="21">
        <f t="shared" si="15"/>
        <v>14.625527590832895</v>
      </c>
    </row>
    <row r="94" spans="1:8" ht="31.5" x14ac:dyDescent="0.25">
      <c r="A94" s="18" t="s">
        <v>101</v>
      </c>
      <c r="B94" s="17" t="s">
        <v>83</v>
      </c>
      <c r="C94" s="31">
        <v>250000</v>
      </c>
      <c r="D94" s="31">
        <v>313569.33</v>
      </c>
      <c r="E94" s="31">
        <v>313569.33</v>
      </c>
      <c r="F94" s="31">
        <v>46656.41</v>
      </c>
      <c r="G94" s="22">
        <f t="shared" si="14"/>
        <v>14.879136936000725</v>
      </c>
      <c r="H94" s="22">
        <f t="shared" si="15"/>
        <v>14.879136936000725</v>
      </c>
    </row>
    <row r="95" spans="1:8" ht="15.75" x14ac:dyDescent="0.25">
      <c r="A95" s="18" t="s">
        <v>137</v>
      </c>
      <c r="B95" s="17" t="s">
        <v>28</v>
      </c>
      <c r="C95" s="31">
        <v>0</v>
      </c>
      <c r="D95" s="31">
        <v>2966.55</v>
      </c>
      <c r="E95" s="31">
        <v>2966.55</v>
      </c>
      <c r="F95" s="31">
        <v>0</v>
      </c>
      <c r="G95" s="22">
        <f t="shared" si="14"/>
        <v>0</v>
      </c>
      <c r="H95" s="22">
        <f t="shared" si="15"/>
        <v>0</v>
      </c>
    </row>
    <row r="96" spans="1:8" ht="47.25" x14ac:dyDescent="0.25">
      <c r="A96" s="18" t="s">
        <v>138</v>
      </c>
      <c r="B96" s="17" t="s">
        <v>30</v>
      </c>
      <c r="C96" s="31">
        <v>0</v>
      </c>
      <c r="D96" s="31">
        <v>2470.8000000000002</v>
      </c>
      <c r="E96" s="31">
        <v>2470.8000000000002</v>
      </c>
      <c r="F96" s="31">
        <v>0</v>
      </c>
      <c r="G96" s="22">
        <f t="shared" si="14"/>
        <v>0</v>
      </c>
      <c r="H96" s="22">
        <f t="shared" si="15"/>
        <v>0</v>
      </c>
    </row>
    <row r="97" spans="1:8" s="16" customFormat="1" ht="47.25" x14ac:dyDescent="0.25">
      <c r="A97" s="19" t="s">
        <v>102</v>
      </c>
      <c r="B97" s="11" t="s">
        <v>111</v>
      </c>
      <c r="C97" s="30">
        <f>SUM(C99:C111)</f>
        <v>2785400</v>
      </c>
      <c r="D97" s="30">
        <f>SUM(D98:D111)</f>
        <v>17575280.830000002</v>
      </c>
      <c r="E97" s="30">
        <f>SUM(E98:E111)</f>
        <v>17506880.830000002</v>
      </c>
      <c r="F97" s="30">
        <f t="shared" ref="F97" si="19">SUM(F99:F111)</f>
        <v>0</v>
      </c>
      <c r="G97" s="21">
        <f t="shared" si="14"/>
        <v>0</v>
      </c>
      <c r="H97" s="21">
        <f t="shared" si="15"/>
        <v>0</v>
      </c>
    </row>
    <row r="98" spans="1:8" s="35" customFormat="1" ht="31.5" x14ac:dyDescent="0.25">
      <c r="A98" s="18" t="s">
        <v>120</v>
      </c>
      <c r="B98" s="13" t="s">
        <v>64</v>
      </c>
      <c r="C98" s="31">
        <v>0</v>
      </c>
      <c r="D98" s="31">
        <v>3357529.41</v>
      </c>
      <c r="E98" s="31">
        <v>3357529.41</v>
      </c>
      <c r="F98" s="31">
        <v>0</v>
      </c>
      <c r="G98" s="22">
        <f t="shared" si="14"/>
        <v>0</v>
      </c>
      <c r="H98" s="22">
        <f t="shared" si="15"/>
        <v>0</v>
      </c>
    </row>
    <row r="99" spans="1:8" ht="15.75" hidden="1" x14ac:dyDescent="0.25">
      <c r="A99" s="18" t="s">
        <v>103</v>
      </c>
      <c r="B99" s="17" t="s">
        <v>86</v>
      </c>
      <c r="C99" s="31">
        <v>0</v>
      </c>
      <c r="D99" s="31">
        <v>0</v>
      </c>
      <c r="E99" s="31">
        <v>0</v>
      </c>
      <c r="F99" s="31">
        <v>0</v>
      </c>
      <c r="G99" s="22" t="e">
        <f t="shared" si="14"/>
        <v>#DIV/0!</v>
      </c>
      <c r="H99" s="22" t="e">
        <f t="shared" si="15"/>
        <v>#DIV/0!</v>
      </c>
    </row>
    <row r="100" spans="1:8" ht="15.75" x14ac:dyDescent="0.25">
      <c r="A100" s="18" t="s">
        <v>92</v>
      </c>
      <c r="B100" s="17" t="s">
        <v>96</v>
      </c>
      <c r="C100" s="31">
        <v>0</v>
      </c>
      <c r="D100" s="31">
        <v>408778.2</v>
      </c>
      <c r="E100" s="31">
        <v>408778.2</v>
      </c>
      <c r="F100" s="31">
        <v>0</v>
      </c>
      <c r="G100" s="22">
        <f t="shared" si="14"/>
        <v>0</v>
      </c>
      <c r="H100" s="22">
        <f t="shared" si="15"/>
        <v>0</v>
      </c>
    </row>
    <row r="101" spans="1:8" ht="15.75" x14ac:dyDescent="0.25">
      <c r="A101" s="18" t="s">
        <v>60</v>
      </c>
      <c r="B101" s="17" t="s">
        <v>61</v>
      </c>
      <c r="C101" s="31">
        <v>0</v>
      </c>
      <c r="D101" s="31">
        <v>250000</v>
      </c>
      <c r="E101" s="31">
        <v>250000</v>
      </c>
      <c r="F101" s="31">
        <v>0</v>
      </c>
      <c r="G101" s="22">
        <f t="shared" si="14"/>
        <v>0</v>
      </c>
      <c r="H101" s="22">
        <f t="shared" si="15"/>
        <v>0</v>
      </c>
    </row>
    <row r="102" spans="1:8" ht="15.75" x14ac:dyDescent="0.25">
      <c r="A102" s="18" t="s">
        <v>104</v>
      </c>
      <c r="B102" s="17" t="s">
        <v>105</v>
      </c>
      <c r="C102" s="31">
        <v>1000000</v>
      </c>
      <c r="D102" s="31">
        <v>2057000</v>
      </c>
      <c r="E102" s="31">
        <v>2057000</v>
      </c>
      <c r="F102" s="31">
        <v>0</v>
      </c>
      <c r="G102" s="22">
        <f t="shared" si="14"/>
        <v>0</v>
      </c>
      <c r="H102" s="22">
        <f t="shared" si="15"/>
        <v>0</v>
      </c>
    </row>
    <row r="103" spans="1:8" ht="15.75" x14ac:dyDescent="0.25">
      <c r="A103" s="18" t="s">
        <v>127</v>
      </c>
      <c r="B103" s="17" t="s">
        <v>128</v>
      </c>
      <c r="C103" s="31"/>
      <c r="D103" s="31">
        <v>49790</v>
      </c>
      <c r="E103" s="31">
        <v>49790</v>
      </c>
      <c r="F103" s="31"/>
      <c r="G103" s="22">
        <f t="shared" si="14"/>
        <v>0</v>
      </c>
      <c r="H103" s="22">
        <f t="shared" si="15"/>
        <v>0</v>
      </c>
    </row>
    <row r="104" spans="1:8" ht="15.75" x14ac:dyDescent="0.25">
      <c r="A104" s="18" t="s">
        <v>106</v>
      </c>
      <c r="B104" s="17" t="s">
        <v>107</v>
      </c>
      <c r="C104" s="31">
        <v>0</v>
      </c>
      <c r="D104" s="31">
        <v>1072300.02</v>
      </c>
      <c r="E104" s="31">
        <v>1072300.02</v>
      </c>
      <c r="F104" s="31">
        <v>0</v>
      </c>
      <c r="G104" s="22">
        <f t="shared" si="14"/>
        <v>0</v>
      </c>
      <c r="H104" s="22">
        <f t="shared" si="15"/>
        <v>0</v>
      </c>
    </row>
    <row r="105" spans="1:8" ht="31.5" x14ac:dyDescent="0.25">
      <c r="A105" s="18" t="s">
        <v>129</v>
      </c>
      <c r="B105" s="17" t="s">
        <v>130</v>
      </c>
      <c r="C105" s="31">
        <v>0</v>
      </c>
      <c r="D105" s="31">
        <v>4053607</v>
      </c>
      <c r="E105" s="31">
        <v>4053607</v>
      </c>
      <c r="F105" s="31">
        <v>0</v>
      </c>
      <c r="G105" s="22">
        <f t="shared" si="14"/>
        <v>0</v>
      </c>
      <c r="H105" s="22">
        <f t="shared" si="15"/>
        <v>0</v>
      </c>
    </row>
    <row r="106" spans="1:8" ht="15.75" x14ac:dyDescent="0.25">
      <c r="A106" s="18" t="s">
        <v>131</v>
      </c>
      <c r="B106" s="17" t="s">
        <v>132</v>
      </c>
      <c r="C106" s="31">
        <v>1500000</v>
      </c>
      <c r="D106" s="31">
        <v>2527630</v>
      </c>
      <c r="E106" s="31">
        <v>2527630</v>
      </c>
      <c r="F106" s="31">
        <v>0</v>
      </c>
      <c r="G106" s="22">
        <f t="shared" si="14"/>
        <v>0</v>
      </c>
      <c r="H106" s="22">
        <f t="shared" si="15"/>
        <v>0</v>
      </c>
    </row>
    <row r="107" spans="1:8" ht="47.25" x14ac:dyDescent="0.25">
      <c r="A107" s="18" t="s">
        <v>133</v>
      </c>
      <c r="B107" s="17" t="s">
        <v>134</v>
      </c>
      <c r="C107" s="31">
        <v>0</v>
      </c>
      <c r="D107" s="31">
        <v>2835946.2</v>
      </c>
      <c r="E107" s="31">
        <v>2835946.2</v>
      </c>
      <c r="F107" s="31">
        <v>0</v>
      </c>
      <c r="G107" s="22">
        <f t="shared" si="14"/>
        <v>0</v>
      </c>
      <c r="H107" s="22">
        <f t="shared" si="15"/>
        <v>0</v>
      </c>
    </row>
    <row r="108" spans="1:8" ht="31.5" hidden="1" x14ac:dyDescent="0.25">
      <c r="A108" s="18" t="s">
        <v>93</v>
      </c>
      <c r="B108" s="17" t="s">
        <v>97</v>
      </c>
      <c r="C108" s="31">
        <v>0</v>
      </c>
      <c r="D108" s="31">
        <v>0</v>
      </c>
      <c r="E108" s="31">
        <v>0</v>
      </c>
      <c r="F108" s="31">
        <v>0</v>
      </c>
      <c r="G108" s="22" t="e">
        <f t="shared" si="14"/>
        <v>#DIV/0!</v>
      </c>
      <c r="H108" s="22" t="e">
        <f t="shared" si="15"/>
        <v>#DIV/0!</v>
      </c>
    </row>
    <row r="109" spans="1:8" ht="47.25" x14ac:dyDescent="0.25">
      <c r="A109" s="18" t="s">
        <v>94</v>
      </c>
      <c r="B109" s="17" t="s">
        <v>98</v>
      </c>
      <c r="C109" s="31">
        <v>200000</v>
      </c>
      <c r="D109" s="31">
        <v>400000</v>
      </c>
      <c r="E109" s="31">
        <v>400000</v>
      </c>
      <c r="F109" s="31">
        <v>0</v>
      </c>
      <c r="G109" s="22">
        <f t="shared" si="14"/>
        <v>0</v>
      </c>
      <c r="H109" s="22">
        <f t="shared" si="15"/>
        <v>0</v>
      </c>
    </row>
    <row r="110" spans="1:8" ht="31.5" x14ac:dyDescent="0.25">
      <c r="A110" s="18" t="s">
        <v>135</v>
      </c>
      <c r="B110" s="17" t="s">
        <v>136</v>
      </c>
      <c r="C110" s="31">
        <v>0</v>
      </c>
      <c r="D110" s="31">
        <v>477300</v>
      </c>
      <c r="E110" s="31">
        <v>477300</v>
      </c>
      <c r="F110" s="31">
        <v>0</v>
      </c>
      <c r="G110" s="22">
        <f t="shared" si="14"/>
        <v>0</v>
      </c>
      <c r="H110" s="22">
        <f t="shared" si="15"/>
        <v>0</v>
      </c>
    </row>
    <row r="111" spans="1:8" ht="31.5" x14ac:dyDescent="0.25">
      <c r="A111" s="18" t="s">
        <v>95</v>
      </c>
      <c r="B111" s="17" t="s">
        <v>99</v>
      </c>
      <c r="C111" s="31">
        <v>85400</v>
      </c>
      <c r="D111" s="31">
        <v>85400</v>
      </c>
      <c r="E111" s="31">
        <v>17000</v>
      </c>
      <c r="F111" s="31">
        <v>0</v>
      </c>
      <c r="G111" s="22">
        <f t="shared" si="14"/>
        <v>0</v>
      </c>
      <c r="H111" s="22">
        <f t="shared" si="15"/>
        <v>0</v>
      </c>
    </row>
    <row r="112" spans="1:8" s="16" customFormat="1" ht="31.5" hidden="1" x14ac:dyDescent="0.25">
      <c r="A112" s="19">
        <v>37</v>
      </c>
      <c r="B112" s="20" t="s">
        <v>110</v>
      </c>
      <c r="C112" s="30">
        <f>C113+C114</f>
        <v>0</v>
      </c>
      <c r="D112" s="30">
        <f t="shared" ref="D112:F112" si="20">D113+D114</f>
        <v>0</v>
      </c>
      <c r="E112" s="30">
        <f t="shared" si="20"/>
        <v>0</v>
      </c>
      <c r="F112" s="30">
        <f t="shared" si="20"/>
        <v>0</v>
      </c>
      <c r="G112" s="22" t="e">
        <f t="shared" si="14"/>
        <v>#DIV/0!</v>
      </c>
      <c r="H112" s="22" t="e">
        <f t="shared" si="15"/>
        <v>#DIV/0!</v>
      </c>
    </row>
    <row r="113" spans="1:9" ht="78.75" hidden="1" x14ac:dyDescent="0.25">
      <c r="A113" s="18">
        <v>3719570</v>
      </c>
      <c r="B113" s="17" t="s">
        <v>46</v>
      </c>
      <c r="C113" s="31">
        <v>0</v>
      </c>
      <c r="D113" s="31"/>
      <c r="E113" s="31"/>
      <c r="F113" s="31"/>
      <c r="G113" s="22" t="e">
        <f t="shared" si="14"/>
        <v>#DIV/0!</v>
      </c>
      <c r="H113" s="22" t="e">
        <f t="shared" si="15"/>
        <v>#DIV/0!</v>
      </c>
    </row>
    <row r="114" spans="1:9" ht="31.5" hidden="1" x14ac:dyDescent="0.25">
      <c r="A114" s="18" t="s">
        <v>108</v>
      </c>
      <c r="B114" s="17" t="s">
        <v>109</v>
      </c>
      <c r="C114" s="31">
        <v>0</v>
      </c>
      <c r="D114" s="31">
        <v>0</v>
      </c>
      <c r="E114" s="31">
        <v>0</v>
      </c>
      <c r="F114" s="31">
        <v>0</v>
      </c>
      <c r="G114" s="22" t="e">
        <f t="shared" si="14"/>
        <v>#DIV/0!</v>
      </c>
      <c r="H114" s="22" t="e">
        <f t="shared" si="15"/>
        <v>#DIV/0!</v>
      </c>
    </row>
    <row r="115" spans="1:9" s="16" customFormat="1" ht="15.75" x14ac:dyDescent="0.25">
      <c r="A115" s="23" t="s">
        <v>38</v>
      </c>
      <c r="B115" s="11" t="s">
        <v>90</v>
      </c>
      <c r="C115" s="30">
        <f>C76+C84+C90+C93+C97+C112</f>
        <v>6850400</v>
      </c>
      <c r="D115" s="30">
        <f t="shared" ref="D115:F115" si="21">D76+D84+D90+D93+D97+D112</f>
        <v>22595313.850000001</v>
      </c>
      <c r="E115" s="30">
        <f t="shared" si="21"/>
        <v>19821649.200000003</v>
      </c>
      <c r="F115" s="30">
        <f t="shared" si="21"/>
        <v>502516.1</v>
      </c>
      <c r="G115" s="21">
        <f t="shared" si="14"/>
        <v>2.2239837133308944</v>
      </c>
      <c r="H115" s="21">
        <f t="shared" si="15"/>
        <v>2.5351881416607851</v>
      </c>
    </row>
    <row r="116" spans="1:9" s="16" customFormat="1" ht="15.75" x14ac:dyDescent="0.25">
      <c r="A116" s="36"/>
      <c r="B116" s="37"/>
      <c r="C116" s="38"/>
      <c r="D116" s="38"/>
      <c r="E116" s="38"/>
      <c r="F116" s="38"/>
      <c r="G116" s="39"/>
      <c r="H116" s="39"/>
    </row>
    <row r="117" spans="1:9" s="16" customFormat="1" ht="15.75" x14ac:dyDescent="0.25">
      <c r="A117" s="36"/>
      <c r="B117" s="37"/>
      <c r="C117" s="38"/>
      <c r="D117" s="38"/>
      <c r="E117" s="38"/>
      <c r="F117" s="38"/>
      <c r="G117" s="39"/>
      <c r="H117" s="39"/>
    </row>
    <row r="119" spans="1:9" ht="18.75" x14ac:dyDescent="0.3">
      <c r="A119" s="50" t="s">
        <v>140</v>
      </c>
      <c r="B119" s="50"/>
      <c r="C119" s="24"/>
      <c r="D119" s="24"/>
      <c r="E119" s="24"/>
      <c r="F119" s="24"/>
      <c r="G119" s="57" t="s">
        <v>141</v>
      </c>
      <c r="H119" s="57"/>
      <c r="I119" s="24"/>
    </row>
    <row r="120" spans="1:9" ht="18.75" x14ac:dyDescent="0.3">
      <c r="A120" s="24"/>
      <c r="B120" s="24"/>
      <c r="C120" s="24"/>
      <c r="D120" s="24"/>
      <c r="E120" s="24"/>
      <c r="F120" s="24"/>
      <c r="G120" s="24"/>
      <c r="H120" s="24"/>
      <c r="I120" s="24"/>
    </row>
    <row r="121" spans="1:9" ht="18.75" x14ac:dyDescent="0.3">
      <c r="A121" s="24"/>
      <c r="B121" s="24"/>
      <c r="C121" s="24"/>
      <c r="D121" s="24"/>
      <c r="E121" s="24"/>
      <c r="F121" s="24"/>
      <c r="G121" s="24"/>
      <c r="H121" s="24"/>
      <c r="I121" s="24"/>
    </row>
  </sheetData>
  <mergeCells count="15">
    <mergeCell ref="A119:B119"/>
    <mergeCell ref="A73:H73"/>
    <mergeCell ref="A13:H13"/>
    <mergeCell ref="A8:F8"/>
    <mergeCell ref="A6:H6"/>
    <mergeCell ref="G119:H119"/>
    <mergeCell ref="G1:H1"/>
    <mergeCell ref="A10:A11"/>
    <mergeCell ref="B10:B11"/>
    <mergeCell ref="F10:F11"/>
    <mergeCell ref="G10:H10"/>
    <mergeCell ref="C10:E10"/>
    <mergeCell ref="D2:H2"/>
    <mergeCell ref="D3:H3"/>
    <mergeCell ref="D4:H4"/>
  </mergeCells>
  <pageMargins left="0.31496062992125984" right="0.31496062992125984" top="0.39370078740157483" bottom="0.39370078740157483" header="0" footer="0"/>
  <pageSetup paperSize="9" scale="6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</dc:creator>
  <cp:lastModifiedBy>User</cp:lastModifiedBy>
  <cp:lastPrinted>2022-05-10T08:30:12Z</cp:lastPrinted>
  <dcterms:created xsi:type="dcterms:W3CDTF">2019-01-09T13:27:20Z</dcterms:created>
  <dcterms:modified xsi:type="dcterms:W3CDTF">2022-05-10T08:30:22Z</dcterms:modified>
</cp:coreProperties>
</file>